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7D0BD53E-14AD-5747-B2C5-6CA050D74451}" xr6:coauthVersionLast="45" xr6:coauthVersionMax="45" xr10:uidLastSave="{00000000-0000-0000-0000-000000000000}"/>
  <bookViews>
    <workbookView xWindow="0" yWindow="0" windowWidth="51200" windowHeight="28800" xr2:uid="{00000000-000D-0000-FFFF-FFFF00000000}"/>
  </bookViews>
  <sheets>
    <sheet name="ZeroTest" sheetId="1" r:id="rId1"/>
    <sheet name="質問内容" sheetId="2" r:id="rId2"/>
    <sheet name="計算式" sheetId="5" r:id="rId3"/>
  </sheets>
  <definedNames>
    <definedName name="_xlnm._FilterDatabase" localSheetId="1" hidden="1">質問内容!$D$2:$D$397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AG21" i="5" l="1"/>
  <c r="AG22" i="5"/>
  <c r="AG23" i="5"/>
  <c r="AG24" i="5"/>
  <c r="AG25" i="5"/>
  <c r="AG26" i="5"/>
  <c r="AG27" i="5"/>
  <c r="AG19" i="5"/>
  <c r="AG7" i="5"/>
  <c r="AG8" i="5"/>
  <c r="AG9" i="5"/>
  <c r="AG12" i="5"/>
  <c r="AG13" i="5"/>
  <c r="C60" i="5"/>
  <c r="W60" i="5" s="1"/>
  <c r="O64" i="1" s="1"/>
  <c r="I64" i="1" s="1"/>
  <c r="D60" i="5"/>
  <c r="X60" i="5" s="1"/>
  <c r="O65" i="1" s="1"/>
  <c r="I65" i="1" s="1"/>
  <c r="E60" i="5"/>
  <c r="Y60" i="5" s="1"/>
  <c r="O66" i="1" s="1"/>
  <c r="I66" i="1" s="1"/>
  <c r="C61" i="5"/>
  <c r="W61" i="5" s="1"/>
  <c r="D61" i="5"/>
  <c r="X61" i="5" s="1"/>
  <c r="E61" i="5"/>
  <c r="Y61" i="5" s="1"/>
  <c r="C62" i="5"/>
  <c r="W62" i="5" s="1"/>
  <c r="D62" i="5"/>
  <c r="X62" i="5" s="1"/>
  <c r="E62" i="5"/>
  <c r="Y62" i="5" s="1"/>
  <c r="C63" i="5"/>
  <c r="W63" i="5" s="1"/>
  <c r="D63" i="5"/>
  <c r="X63" i="5" s="1"/>
  <c r="E63" i="5"/>
  <c r="Y63" i="5" s="1"/>
  <c r="C64" i="5"/>
  <c r="W64" i="5" s="1"/>
  <c r="D64" i="5"/>
  <c r="X64" i="5" s="1"/>
  <c r="E64" i="5"/>
  <c r="Y64" i="5" s="1"/>
  <c r="C65" i="5"/>
  <c r="W65" i="5" s="1"/>
  <c r="D65" i="5"/>
  <c r="X65" i="5" s="1"/>
  <c r="E65" i="5"/>
  <c r="Y65" i="5" s="1"/>
  <c r="C66" i="5"/>
  <c r="W66" i="5" s="1"/>
  <c r="D66" i="5"/>
  <c r="X66" i="5" s="1"/>
  <c r="E66" i="5"/>
  <c r="Y66" i="5" s="1"/>
  <c r="C67" i="5"/>
  <c r="W67" i="5" s="1"/>
  <c r="D67" i="5"/>
  <c r="X67" i="5" s="1"/>
  <c r="E67" i="5"/>
  <c r="Y67" i="5" s="1"/>
  <c r="E59" i="5"/>
  <c r="Y59" i="5" s="1"/>
  <c r="D59" i="5"/>
  <c r="X59" i="5" s="1"/>
  <c r="C59" i="5"/>
  <c r="W59" i="5" s="1"/>
  <c r="C47" i="5"/>
  <c r="D47" i="5"/>
  <c r="E47" i="5"/>
  <c r="F47" i="5"/>
  <c r="G47" i="5"/>
  <c r="C48" i="5"/>
  <c r="D48" i="5"/>
  <c r="E48" i="5"/>
  <c r="F48" i="5"/>
  <c r="G48" i="5"/>
  <c r="C49" i="5"/>
  <c r="D49" i="5"/>
  <c r="E49" i="5"/>
  <c r="F49" i="5"/>
  <c r="G49" i="5"/>
  <c r="C50" i="5"/>
  <c r="D50" i="5"/>
  <c r="E50" i="5"/>
  <c r="F50" i="5"/>
  <c r="G50" i="5"/>
  <c r="C51" i="5"/>
  <c r="D51" i="5"/>
  <c r="E51" i="5"/>
  <c r="F51" i="5"/>
  <c r="G51" i="5"/>
  <c r="C52" i="5"/>
  <c r="D52" i="5"/>
  <c r="E52" i="5"/>
  <c r="F52" i="5"/>
  <c r="G52" i="5"/>
  <c r="C53" i="5"/>
  <c r="D53" i="5"/>
  <c r="E53" i="5"/>
  <c r="F53" i="5"/>
  <c r="G53" i="5"/>
  <c r="C54" i="5"/>
  <c r="D54" i="5"/>
  <c r="E54" i="5"/>
  <c r="F54" i="5"/>
  <c r="G54" i="5"/>
  <c r="G46" i="5"/>
  <c r="F46" i="5"/>
  <c r="E46" i="5"/>
  <c r="D46" i="5"/>
  <c r="C46" i="5"/>
  <c r="W46" i="5" s="1"/>
  <c r="C34" i="5"/>
  <c r="W34" i="5" s="1"/>
  <c r="O43" i="1" s="1"/>
  <c r="I43" i="1" s="1"/>
  <c r="D34" i="5"/>
  <c r="X34" i="5" s="1"/>
  <c r="O44" i="1" s="1"/>
  <c r="I44" i="1" s="1"/>
  <c r="E34" i="5"/>
  <c r="Y34" i="5" s="1"/>
  <c r="O45" i="1" s="1"/>
  <c r="I45" i="1" s="1"/>
  <c r="F34" i="5"/>
  <c r="Z34" i="5" s="1"/>
  <c r="O46" i="1" s="1"/>
  <c r="I46" i="1" s="1"/>
  <c r="G34" i="5"/>
  <c r="AA34" i="5" s="1"/>
  <c r="O47" i="1" s="1"/>
  <c r="I47" i="1" s="1"/>
  <c r="H34" i="5"/>
  <c r="AB34" i="5" s="1"/>
  <c r="O48" i="1" s="1"/>
  <c r="I48" i="1" s="1"/>
  <c r="I34" i="5"/>
  <c r="AC34" i="5" s="1"/>
  <c r="O49" i="1" s="1"/>
  <c r="I49" i="1" s="1"/>
  <c r="J34" i="5"/>
  <c r="AD34" i="5" s="1"/>
  <c r="O50" i="1" s="1"/>
  <c r="I50" i="1" s="1"/>
  <c r="K34" i="5"/>
  <c r="AE34" i="5" s="1"/>
  <c r="O51" i="1" s="1"/>
  <c r="I51" i="1" s="1"/>
  <c r="L34" i="5"/>
  <c r="AF34" i="5" s="1"/>
  <c r="O52" i="1" s="1"/>
  <c r="I52" i="1" s="1"/>
  <c r="C35" i="5"/>
  <c r="W35" i="5" s="1"/>
  <c r="D35" i="5"/>
  <c r="X35" i="5" s="1"/>
  <c r="E35" i="5"/>
  <c r="Y35" i="5" s="1"/>
  <c r="F35" i="5"/>
  <c r="Z35" i="5" s="1"/>
  <c r="G35" i="5"/>
  <c r="AA35" i="5" s="1"/>
  <c r="H35" i="5"/>
  <c r="AB35" i="5" s="1"/>
  <c r="I35" i="5"/>
  <c r="AC35" i="5" s="1"/>
  <c r="J35" i="5"/>
  <c r="AD35" i="5" s="1"/>
  <c r="K35" i="5"/>
  <c r="AE35" i="5" s="1"/>
  <c r="L35" i="5"/>
  <c r="AF35" i="5" s="1"/>
  <c r="C36" i="5"/>
  <c r="W36" i="5" s="1"/>
  <c r="D36" i="5"/>
  <c r="X36" i="5" s="1"/>
  <c r="E36" i="5"/>
  <c r="Y36" i="5" s="1"/>
  <c r="F36" i="5"/>
  <c r="Z36" i="5" s="1"/>
  <c r="G36" i="5"/>
  <c r="AA36" i="5" s="1"/>
  <c r="H36" i="5"/>
  <c r="AB36" i="5" s="1"/>
  <c r="I36" i="5"/>
  <c r="AC36" i="5" s="1"/>
  <c r="J36" i="5"/>
  <c r="AD36" i="5" s="1"/>
  <c r="K36" i="5"/>
  <c r="AE36" i="5" s="1"/>
  <c r="L36" i="5"/>
  <c r="AF36" i="5" s="1"/>
  <c r="C37" i="5"/>
  <c r="W37" i="5" s="1"/>
  <c r="D37" i="5"/>
  <c r="X37" i="5" s="1"/>
  <c r="E37" i="5"/>
  <c r="Y37" i="5" s="1"/>
  <c r="F37" i="5"/>
  <c r="Z37" i="5" s="1"/>
  <c r="G37" i="5"/>
  <c r="AA37" i="5" s="1"/>
  <c r="H37" i="5"/>
  <c r="AB37" i="5" s="1"/>
  <c r="I37" i="5"/>
  <c r="AC37" i="5" s="1"/>
  <c r="J37" i="5"/>
  <c r="AD37" i="5" s="1"/>
  <c r="K37" i="5"/>
  <c r="AE37" i="5" s="1"/>
  <c r="L37" i="5"/>
  <c r="AF37" i="5" s="1"/>
  <c r="C38" i="5"/>
  <c r="W38" i="5" s="1"/>
  <c r="D38" i="5"/>
  <c r="X38" i="5" s="1"/>
  <c r="E38" i="5"/>
  <c r="Y38" i="5" s="1"/>
  <c r="F38" i="5"/>
  <c r="Z38" i="5" s="1"/>
  <c r="G38" i="5"/>
  <c r="AA38" i="5" s="1"/>
  <c r="H38" i="5"/>
  <c r="AB38" i="5" s="1"/>
  <c r="I38" i="5"/>
  <c r="AC38" i="5" s="1"/>
  <c r="J38" i="5"/>
  <c r="AD38" i="5" s="1"/>
  <c r="K38" i="5"/>
  <c r="AE38" i="5" s="1"/>
  <c r="L38" i="5"/>
  <c r="AF38" i="5" s="1"/>
  <c r="C39" i="5"/>
  <c r="W39" i="5" s="1"/>
  <c r="D39" i="5"/>
  <c r="X39" i="5" s="1"/>
  <c r="E39" i="5"/>
  <c r="Y39" i="5" s="1"/>
  <c r="F39" i="5"/>
  <c r="Z39" i="5" s="1"/>
  <c r="G39" i="5"/>
  <c r="AA39" i="5" s="1"/>
  <c r="H39" i="5"/>
  <c r="AB39" i="5" s="1"/>
  <c r="I39" i="5"/>
  <c r="AC39" i="5" s="1"/>
  <c r="J39" i="5"/>
  <c r="AD39" i="5" s="1"/>
  <c r="K39" i="5"/>
  <c r="AE39" i="5" s="1"/>
  <c r="L39" i="5"/>
  <c r="AF39" i="5" s="1"/>
  <c r="C40" i="5"/>
  <c r="W40" i="5" s="1"/>
  <c r="D40" i="5"/>
  <c r="X40" i="5" s="1"/>
  <c r="E40" i="5"/>
  <c r="Y40" i="5" s="1"/>
  <c r="F40" i="5"/>
  <c r="Z40" i="5" s="1"/>
  <c r="G40" i="5"/>
  <c r="AA40" i="5" s="1"/>
  <c r="H40" i="5"/>
  <c r="AB40" i="5" s="1"/>
  <c r="I40" i="5"/>
  <c r="AC40" i="5" s="1"/>
  <c r="J40" i="5"/>
  <c r="AD40" i="5" s="1"/>
  <c r="K40" i="5"/>
  <c r="L40" i="5"/>
  <c r="AF40" i="5" s="1"/>
  <c r="C41" i="5"/>
  <c r="W41" i="5" s="1"/>
  <c r="D41" i="5"/>
  <c r="X41" i="5" s="1"/>
  <c r="E41" i="5"/>
  <c r="Y41" i="5" s="1"/>
  <c r="F41" i="5"/>
  <c r="Z41" i="5" s="1"/>
  <c r="G41" i="5"/>
  <c r="AA41" i="5" s="1"/>
  <c r="H41" i="5"/>
  <c r="I41" i="5"/>
  <c r="AC41" i="5" s="1"/>
  <c r="J41" i="5"/>
  <c r="AD41" i="5" s="1"/>
  <c r="K41" i="5"/>
  <c r="L41" i="5"/>
  <c r="AF41" i="5" s="1"/>
  <c r="L33" i="5"/>
  <c r="AF33" i="5" s="1"/>
  <c r="K33" i="5"/>
  <c r="AE33" i="5" s="1"/>
  <c r="J33" i="5"/>
  <c r="AD33" i="5" s="1"/>
  <c r="I33" i="5"/>
  <c r="AC33" i="5" s="1"/>
  <c r="H33" i="5"/>
  <c r="AB33" i="5" s="1"/>
  <c r="G33" i="5"/>
  <c r="AA33" i="5" s="1"/>
  <c r="F33" i="5"/>
  <c r="Z33" i="5" s="1"/>
  <c r="E33" i="5"/>
  <c r="Y33" i="5" s="1"/>
  <c r="D33" i="5"/>
  <c r="X33" i="5" s="1"/>
  <c r="C33" i="5"/>
  <c r="W33" i="5" s="1"/>
  <c r="H20" i="5"/>
  <c r="AB20" i="5" s="1"/>
  <c r="O35" i="1" s="1"/>
  <c r="I35" i="1" s="1"/>
  <c r="I20" i="5"/>
  <c r="AC20" i="5" s="1"/>
  <c r="O36" i="1" s="1"/>
  <c r="I36" i="1" s="1"/>
  <c r="J20" i="5"/>
  <c r="AD20" i="5" s="1"/>
  <c r="O37" i="1" s="1"/>
  <c r="I37" i="1" s="1"/>
  <c r="K20" i="5"/>
  <c r="AE20" i="5" s="1"/>
  <c r="O38" i="1" s="1"/>
  <c r="I38" i="1" s="1"/>
  <c r="L20" i="5"/>
  <c r="AF20" i="5" s="1"/>
  <c r="O39" i="1" s="1"/>
  <c r="H21" i="5"/>
  <c r="AB21" i="5" s="1"/>
  <c r="I21" i="5"/>
  <c r="AC21" i="5" s="1"/>
  <c r="J21" i="5"/>
  <c r="AD21" i="5" s="1"/>
  <c r="K21" i="5"/>
  <c r="AE21" i="5" s="1"/>
  <c r="L21" i="5"/>
  <c r="AF21" i="5" s="1"/>
  <c r="H22" i="5"/>
  <c r="AB22" i="5" s="1"/>
  <c r="I22" i="5"/>
  <c r="AC22" i="5" s="1"/>
  <c r="J22" i="5"/>
  <c r="AD22" i="5" s="1"/>
  <c r="K22" i="5"/>
  <c r="AE22" i="5" s="1"/>
  <c r="L22" i="5"/>
  <c r="AF22" i="5" s="1"/>
  <c r="H23" i="5"/>
  <c r="AB23" i="5" s="1"/>
  <c r="I23" i="5"/>
  <c r="AC23" i="5" s="1"/>
  <c r="J23" i="5"/>
  <c r="AD23" i="5" s="1"/>
  <c r="K23" i="5"/>
  <c r="AE23" i="5" s="1"/>
  <c r="L23" i="5"/>
  <c r="AF23" i="5" s="1"/>
  <c r="H24" i="5"/>
  <c r="AB24" i="5" s="1"/>
  <c r="I24" i="5"/>
  <c r="AC24" i="5" s="1"/>
  <c r="J24" i="5"/>
  <c r="AD24" i="5" s="1"/>
  <c r="K24" i="5"/>
  <c r="AE24" i="5" s="1"/>
  <c r="L24" i="5"/>
  <c r="AF24" i="5" s="1"/>
  <c r="H25" i="5"/>
  <c r="AB25" i="5" s="1"/>
  <c r="I25" i="5"/>
  <c r="AC25" i="5" s="1"/>
  <c r="J25" i="5"/>
  <c r="AD25" i="5" s="1"/>
  <c r="K25" i="5"/>
  <c r="AE25" i="5" s="1"/>
  <c r="L25" i="5"/>
  <c r="AF25" i="5" s="1"/>
  <c r="H26" i="5"/>
  <c r="AB26" i="5" s="1"/>
  <c r="I26" i="5"/>
  <c r="AC26" i="5" s="1"/>
  <c r="J26" i="5"/>
  <c r="AD26" i="5" s="1"/>
  <c r="K26" i="5"/>
  <c r="AE26" i="5" s="1"/>
  <c r="L26" i="5"/>
  <c r="AF26" i="5" s="1"/>
  <c r="H27" i="5"/>
  <c r="AB27" i="5" s="1"/>
  <c r="I27" i="5"/>
  <c r="AC27" i="5" s="1"/>
  <c r="J27" i="5"/>
  <c r="AD27" i="5" s="1"/>
  <c r="K27" i="5"/>
  <c r="AE27" i="5" s="1"/>
  <c r="L27" i="5"/>
  <c r="AF27" i="5" s="1"/>
  <c r="L19" i="5"/>
  <c r="AF19" i="5" s="1"/>
  <c r="K19" i="5"/>
  <c r="AE19" i="5" s="1"/>
  <c r="J19" i="5"/>
  <c r="AD19" i="5" s="1"/>
  <c r="I19" i="5"/>
  <c r="AC19" i="5" s="1"/>
  <c r="H19" i="5"/>
  <c r="AB19" i="5" s="1"/>
  <c r="G21" i="5"/>
  <c r="AA21" i="5" s="1"/>
  <c r="G19" i="5"/>
  <c r="AA19" i="5" s="1"/>
  <c r="C20" i="5"/>
  <c r="W20" i="5" s="1"/>
  <c r="O30" i="1" s="1"/>
  <c r="D20" i="5"/>
  <c r="X20" i="5" s="1"/>
  <c r="O31" i="1" s="1"/>
  <c r="E20" i="5"/>
  <c r="Y20" i="5" s="1"/>
  <c r="O32" i="1" s="1"/>
  <c r="F20" i="5"/>
  <c r="G20" i="5"/>
  <c r="AA20" i="5" s="1"/>
  <c r="O34" i="1" s="1"/>
  <c r="I34" i="1" s="1"/>
  <c r="C21" i="5"/>
  <c r="W21" i="5" s="1"/>
  <c r="D21" i="5"/>
  <c r="X21" i="5" s="1"/>
  <c r="E21" i="5"/>
  <c r="Y21" i="5" s="1"/>
  <c r="F21" i="5"/>
  <c r="Z21" i="5" s="1"/>
  <c r="C22" i="5"/>
  <c r="W22" i="5" s="1"/>
  <c r="D22" i="5"/>
  <c r="X22" i="5" s="1"/>
  <c r="E22" i="5"/>
  <c r="Y22" i="5" s="1"/>
  <c r="F22" i="5"/>
  <c r="Z22" i="5" s="1"/>
  <c r="G22" i="5"/>
  <c r="AA22" i="5" s="1"/>
  <c r="C23" i="5"/>
  <c r="W23" i="5" s="1"/>
  <c r="D23" i="5"/>
  <c r="E23" i="5"/>
  <c r="Y23" i="5" s="1"/>
  <c r="F23" i="5"/>
  <c r="Z23" i="5" s="1"/>
  <c r="G23" i="5"/>
  <c r="AA23" i="5" s="1"/>
  <c r="C24" i="5"/>
  <c r="W24" i="5" s="1"/>
  <c r="D24" i="5"/>
  <c r="X24" i="5" s="1"/>
  <c r="E24" i="5"/>
  <c r="Y24" i="5" s="1"/>
  <c r="F24" i="5"/>
  <c r="Z24" i="5" s="1"/>
  <c r="G24" i="5"/>
  <c r="AA24" i="5" s="1"/>
  <c r="C25" i="5"/>
  <c r="W25" i="5" s="1"/>
  <c r="D25" i="5"/>
  <c r="E25" i="5"/>
  <c r="Y25" i="5" s="1"/>
  <c r="F25" i="5"/>
  <c r="Z25" i="5" s="1"/>
  <c r="G25" i="5"/>
  <c r="AA25" i="5" s="1"/>
  <c r="C26" i="5"/>
  <c r="W26" i="5" s="1"/>
  <c r="D26" i="5"/>
  <c r="X26" i="5" s="1"/>
  <c r="E26" i="5"/>
  <c r="Y26" i="5" s="1"/>
  <c r="F26" i="5"/>
  <c r="Z26" i="5" s="1"/>
  <c r="G26" i="5"/>
  <c r="AA26" i="5" s="1"/>
  <c r="C27" i="5"/>
  <c r="W27" i="5" s="1"/>
  <c r="D27" i="5"/>
  <c r="E27" i="5"/>
  <c r="Y27" i="5" s="1"/>
  <c r="F27" i="5"/>
  <c r="Z27" i="5" s="1"/>
  <c r="G27" i="5"/>
  <c r="AA27" i="5" s="1"/>
  <c r="F19" i="5"/>
  <c r="Z19" i="5" s="1"/>
  <c r="E19" i="5"/>
  <c r="Y19" i="5" s="1"/>
  <c r="D19" i="5"/>
  <c r="X19" i="5" s="1"/>
  <c r="C19" i="5"/>
  <c r="W19" i="5" s="1"/>
  <c r="C6" i="5"/>
  <c r="W6" i="5" s="1"/>
  <c r="D6" i="5"/>
  <c r="X6" i="5" s="1"/>
  <c r="E6" i="5"/>
  <c r="Y6" i="5" s="1"/>
  <c r="F6" i="5"/>
  <c r="Z6" i="5" s="1"/>
  <c r="G6" i="5"/>
  <c r="AA6" i="5" s="1"/>
  <c r="H6" i="5"/>
  <c r="AB6" i="5" s="1"/>
  <c r="I6" i="5"/>
  <c r="AC6" i="5" s="1"/>
  <c r="J6" i="5"/>
  <c r="AD6" i="5" s="1"/>
  <c r="K6" i="5"/>
  <c r="AE6" i="5" s="1"/>
  <c r="L6" i="5"/>
  <c r="AF6" i="5" s="1"/>
  <c r="C7" i="5"/>
  <c r="W7" i="5" s="1"/>
  <c r="D7" i="5"/>
  <c r="X7" i="5" s="1"/>
  <c r="E7" i="5"/>
  <c r="Y7" i="5" s="1"/>
  <c r="F7" i="5"/>
  <c r="Z7" i="5" s="1"/>
  <c r="G7" i="5"/>
  <c r="AA7" i="5" s="1"/>
  <c r="H7" i="5"/>
  <c r="AB7" i="5" s="1"/>
  <c r="I7" i="5"/>
  <c r="AC7" i="5" s="1"/>
  <c r="J7" i="5"/>
  <c r="AD7" i="5" s="1"/>
  <c r="K7" i="5"/>
  <c r="AE7" i="5" s="1"/>
  <c r="L7" i="5"/>
  <c r="AF7" i="5" s="1"/>
  <c r="C8" i="5"/>
  <c r="W8" i="5" s="1"/>
  <c r="D8" i="5"/>
  <c r="X8" i="5" s="1"/>
  <c r="E8" i="5"/>
  <c r="Y8" i="5" s="1"/>
  <c r="F8" i="5"/>
  <c r="Z8" i="5" s="1"/>
  <c r="G8" i="5"/>
  <c r="AA8" i="5" s="1"/>
  <c r="H8" i="5"/>
  <c r="AB8" i="5" s="1"/>
  <c r="I8" i="5"/>
  <c r="AC8" i="5" s="1"/>
  <c r="J8" i="5"/>
  <c r="AD8" i="5" s="1"/>
  <c r="K8" i="5"/>
  <c r="AE8" i="5" s="1"/>
  <c r="L8" i="5"/>
  <c r="AF8" i="5" s="1"/>
  <c r="C9" i="5"/>
  <c r="W9" i="5" s="1"/>
  <c r="D9" i="5"/>
  <c r="X9" i="5" s="1"/>
  <c r="E9" i="5"/>
  <c r="Y9" i="5" s="1"/>
  <c r="F9" i="5"/>
  <c r="Z9" i="5" s="1"/>
  <c r="G9" i="5"/>
  <c r="AA9" i="5" s="1"/>
  <c r="H9" i="5"/>
  <c r="AB9" i="5" s="1"/>
  <c r="I9" i="5"/>
  <c r="AC9" i="5" s="1"/>
  <c r="J9" i="5"/>
  <c r="AD9" i="5" s="1"/>
  <c r="K9" i="5"/>
  <c r="AE9" i="5" s="1"/>
  <c r="L9" i="5"/>
  <c r="AF9" i="5" s="1"/>
  <c r="C10" i="5"/>
  <c r="W10" i="5" s="1"/>
  <c r="D10" i="5"/>
  <c r="X10" i="5" s="1"/>
  <c r="E10" i="5"/>
  <c r="Y10" i="5" s="1"/>
  <c r="F10" i="5"/>
  <c r="Z10" i="5" s="1"/>
  <c r="G10" i="5"/>
  <c r="AA10" i="5" s="1"/>
  <c r="H10" i="5"/>
  <c r="AB10" i="5" s="1"/>
  <c r="I10" i="5"/>
  <c r="AC10" i="5" s="1"/>
  <c r="J10" i="5"/>
  <c r="AD10" i="5" s="1"/>
  <c r="K10" i="5"/>
  <c r="AE10" i="5" s="1"/>
  <c r="L10" i="5"/>
  <c r="AF10" i="5" s="1"/>
  <c r="C11" i="5"/>
  <c r="W11" i="5" s="1"/>
  <c r="D11" i="5"/>
  <c r="X11" i="5" s="1"/>
  <c r="E11" i="5"/>
  <c r="Y11" i="5" s="1"/>
  <c r="F11" i="5"/>
  <c r="Z11" i="5" s="1"/>
  <c r="G11" i="5"/>
  <c r="AA11" i="5" s="1"/>
  <c r="H11" i="5"/>
  <c r="AB11" i="5" s="1"/>
  <c r="I11" i="5"/>
  <c r="AC11" i="5" s="1"/>
  <c r="J11" i="5"/>
  <c r="AD11" i="5" s="1"/>
  <c r="K11" i="5"/>
  <c r="AE11" i="5" s="1"/>
  <c r="L11" i="5"/>
  <c r="AF11" i="5" s="1"/>
  <c r="C12" i="5"/>
  <c r="W12" i="5" s="1"/>
  <c r="D12" i="5"/>
  <c r="X12" i="5" s="1"/>
  <c r="E12" i="5"/>
  <c r="Y12" i="5" s="1"/>
  <c r="F12" i="5"/>
  <c r="Z12" i="5" s="1"/>
  <c r="G12" i="5"/>
  <c r="AA12" i="5" s="1"/>
  <c r="H12" i="5"/>
  <c r="AB12" i="5" s="1"/>
  <c r="I12" i="5"/>
  <c r="AC12" i="5" s="1"/>
  <c r="J12" i="5"/>
  <c r="AD12" i="5" s="1"/>
  <c r="K12" i="5"/>
  <c r="AE12" i="5" s="1"/>
  <c r="L12" i="5"/>
  <c r="AF12" i="5" s="1"/>
  <c r="C13" i="5"/>
  <c r="W13" i="5" s="1"/>
  <c r="D13" i="5"/>
  <c r="X13" i="5" s="1"/>
  <c r="E13" i="5"/>
  <c r="Y13" i="5" s="1"/>
  <c r="F13" i="5"/>
  <c r="Z13" i="5" s="1"/>
  <c r="G13" i="5"/>
  <c r="AA13" i="5" s="1"/>
  <c r="H13" i="5"/>
  <c r="AB13" i="5" s="1"/>
  <c r="I13" i="5"/>
  <c r="AC13" i="5" s="1"/>
  <c r="J13" i="5"/>
  <c r="AD13" i="5" s="1"/>
  <c r="K13" i="5"/>
  <c r="AE13" i="5" s="1"/>
  <c r="L13" i="5"/>
  <c r="AF13" i="5" s="1"/>
  <c r="L5" i="5"/>
  <c r="AF5" i="5" s="1"/>
  <c r="K5" i="5"/>
  <c r="AE5" i="5" s="1"/>
  <c r="O25" i="1" s="1"/>
  <c r="J5" i="5"/>
  <c r="AD5" i="5" s="1"/>
  <c r="O24" i="1" s="1"/>
  <c r="I5" i="5"/>
  <c r="AC5" i="5" s="1"/>
  <c r="H5" i="5"/>
  <c r="AB5" i="5" s="1"/>
  <c r="G5" i="5"/>
  <c r="AA5" i="5" s="1"/>
  <c r="O21" i="1" s="1"/>
  <c r="F5" i="5"/>
  <c r="Z5" i="5" s="1"/>
  <c r="O20" i="1" s="1"/>
  <c r="E5" i="5"/>
  <c r="Y5" i="5" s="1"/>
  <c r="D5" i="5"/>
  <c r="X5" i="5" s="1"/>
  <c r="C5" i="5"/>
  <c r="W5" i="5" s="1"/>
  <c r="O17" i="1" s="1"/>
  <c r="AE41" i="5"/>
  <c r="AB41" i="5"/>
  <c r="AE40" i="5"/>
  <c r="N65" i="1"/>
  <c r="N66" i="1"/>
  <c r="N64" i="1"/>
  <c r="M66" i="1"/>
  <c r="M65" i="1"/>
  <c r="M64" i="1"/>
  <c r="N57" i="1"/>
  <c r="N58" i="1"/>
  <c r="N59" i="1"/>
  <c r="N60" i="1"/>
  <c r="N56" i="1"/>
  <c r="M60" i="1"/>
  <c r="M59" i="1"/>
  <c r="M58" i="1"/>
  <c r="M57" i="1"/>
  <c r="M56" i="1"/>
  <c r="N44" i="1"/>
  <c r="N45" i="1"/>
  <c r="N46" i="1"/>
  <c r="N47" i="1"/>
  <c r="N48" i="1"/>
  <c r="N49" i="1"/>
  <c r="N50" i="1"/>
  <c r="N51" i="1"/>
  <c r="N52" i="1"/>
  <c r="N43" i="1"/>
  <c r="M52" i="1"/>
  <c r="M51" i="1"/>
  <c r="M50" i="1"/>
  <c r="M49" i="1"/>
  <c r="M48" i="1"/>
  <c r="M47" i="1"/>
  <c r="M46" i="1"/>
  <c r="M45" i="1"/>
  <c r="M44" i="1"/>
  <c r="M43" i="1"/>
  <c r="C397" i="2"/>
  <c r="G397" i="2" s="1"/>
  <c r="B397" i="2"/>
  <c r="C396" i="2"/>
  <c r="G396" i="2" s="1"/>
  <c r="B396" i="2"/>
  <c r="C395" i="2"/>
  <c r="G395" i="2" s="1"/>
  <c r="B395" i="2"/>
  <c r="C394" i="2"/>
  <c r="G394" i="2" s="1"/>
  <c r="B394" i="2"/>
  <c r="C393" i="2"/>
  <c r="G393" i="2" s="1"/>
  <c r="B393" i="2"/>
  <c r="C392" i="2"/>
  <c r="G392" i="2" s="1"/>
  <c r="B392" i="2"/>
  <c r="C391" i="2"/>
  <c r="G391" i="2" s="1"/>
  <c r="B391" i="2"/>
  <c r="C390" i="2"/>
  <c r="G390" i="2" s="1"/>
  <c r="B390" i="2"/>
  <c r="C389" i="2"/>
  <c r="G389" i="2" s="1"/>
  <c r="B389" i="2"/>
  <c r="C387" i="2"/>
  <c r="G387" i="2" s="1"/>
  <c r="B387" i="2"/>
  <c r="C386" i="2"/>
  <c r="G386" i="2" s="1"/>
  <c r="B386" i="2"/>
  <c r="C385" i="2"/>
  <c r="G385" i="2" s="1"/>
  <c r="B385" i="2"/>
  <c r="C384" i="2"/>
  <c r="G384" i="2" s="1"/>
  <c r="B384" i="2"/>
  <c r="C383" i="2"/>
  <c r="G383" i="2" s="1"/>
  <c r="B383" i="2"/>
  <c r="C382" i="2"/>
  <c r="G382" i="2" s="1"/>
  <c r="B382" i="2"/>
  <c r="C381" i="2"/>
  <c r="G381" i="2" s="1"/>
  <c r="B381" i="2"/>
  <c r="C380" i="2"/>
  <c r="G380" i="2" s="1"/>
  <c r="B380" i="2"/>
  <c r="C379" i="2"/>
  <c r="G379" i="2" s="1"/>
  <c r="B379" i="2"/>
  <c r="C370" i="2"/>
  <c r="G370" i="2" s="1"/>
  <c r="C371" i="2"/>
  <c r="G371" i="2" s="1"/>
  <c r="C372" i="2"/>
  <c r="G372" i="2" s="1"/>
  <c r="C373" i="2"/>
  <c r="G373" i="2" s="1"/>
  <c r="C374" i="2"/>
  <c r="G374" i="2" s="1"/>
  <c r="C375" i="2"/>
  <c r="G375" i="2" s="1"/>
  <c r="C376" i="2"/>
  <c r="G376" i="2" s="1"/>
  <c r="C377" i="2"/>
  <c r="G377" i="2" s="1"/>
  <c r="C369" i="2"/>
  <c r="G369" i="2" s="1"/>
  <c r="B377" i="2"/>
  <c r="B376" i="2"/>
  <c r="B375" i="2"/>
  <c r="B374" i="2"/>
  <c r="B373" i="2"/>
  <c r="B372" i="2"/>
  <c r="B371" i="2"/>
  <c r="B370" i="2"/>
  <c r="B369" i="2"/>
  <c r="C364" i="2"/>
  <c r="G364" i="2" s="1"/>
  <c r="B364" i="2"/>
  <c r="C363" i="2"/>
  <c r="G363" i="2" s="1"/>
  <c r="B363" i="2"/>
  <c r="C362" i="2"/>
  <c r="G362" i="2" s="1"/>
  <c r="B362" i="2"/>
  <c r="C361" i="2"/>
  <c r="G361" i="2" s="1"/>
  <c r="B361" i="2"/>
  <c r="C360" i="2"/>
  <c r="G360" i="2" s="1"/>
  <c r="B360" i="2"/>
  <c r="C359" i="2"/>
  <c r="G359" i="2" s="1"/>
  <c r="B359" i="2"/>
  <c r="C358" i="2"/>
  <c r="G358" i="2" s="1"/>
  <c r="B358" i="2"/>
  <c r="C357" i="2"/>
  <c r="G357" i="2" s="1"/>
  <c r="B357" i="2"/>
  <c r="C356" i="2"/>
  <c r="G356" i="2" s="1"/>
  <c r="B356" i="2"/>
  <c r="C354" i="2"/>
  <c r="G354" i="2" s="1"/>
  <c r="B354" i="2"/>
  <c r="C353" i="2"/>
  <c r="G353" i="2" s="1"/>
  <c r="B353" i="2"/>
  <c r="C352" i="2"/>
  <c r="G352" i="2" s="1"/>
  <c r="B352" i="2"/>
  <c r="C351" i="2"/>
  <c r="G351" i="2" s="1"/>
  <c r="B351" i="2"/>
  <c r="C350" i="2"/>
  <c r="G350" i="2" s="1"/>
  <c r="B350" i="2"/>
  <c r="C349" i="2"/>
  <c r="G349" i="2" s="1"/>
  <c r="B349" i="2"/>
  <c r="C348" i="2"/>
  <c r="G348" i="2" s="1"/>
  <c r="B348" i="2"/>
  <c r="C347" i="2"/>
  <c r="G347" i="2" s="1"/>
  <c r="B347" i="2"/>
  <c r="C346" i="2"/>
  <c r="G346" i="2" s="1"/>
  <c r="B346" i="2"/>
  <c r="C344" i="2"/>
  <c r="G344" i="2" s="1"/>
  <c r="B344" i="2"/>
  <c r="C343" i="2"/>
  <c r="G343" i="2" s="1"/>
  <c r="B343" i="2"/>
  <c r="C342" i="2"/>
  <c r="G342" i="2" s="1"/>
  <c r="B342" i="2"/>
  <c r="C341" i="2"/>
  <c r="G341" i="2" s="1"/>
  <c r="B341" i="2"/>
  <c r="C340" i="2"/>
  <c r="G340" i="2" s="1"/>
  <c r="B340" i="2"/>
  <c r="C339" i="2"/>
  <c r="G339" i="2" s="1"/>
  <c r="B339" i="2"/>
  <c r="C338" i="2"/>
  <c r="G338" i="2" s="1"/>
  <c r="B338" i="2"/>
  <c r="C337" i="2"/>
  <c r="G337" i="2" s="1"/>
  <c r="B337" i="2"/>
  <c r="C336" i="2"/>
  <c r="G336" i="2" s="1"/>
  <c r="B336" i="2"/>
  <c r="C334" i="2"/>
  <c r="G334" i="2" s="1"/>
  <c r="B334" i="2"/>
  <c r="C333" i="2"/>
  <c r="G333" i="2" s="1"/>
  <c r="B333" i="2"/>
  <c r="C332" i="2"/>
  <c r="G332" i="2" s="1"/>
  <c r="B332" i="2"/>
  <c r="C331" i="2"/>
  <c r="G331" i="2" s="1"/>
  <c r="B331" i="2"/>
  <c r="C330" i="2"/>
  <c r="G330" i="2" s="1"/>
  <c r="B330" i="2"/>
  <c r="C329" i="2"/>
  <c r="G329" i="2" s="1"/>
  <c r="B329" i="2"/>
  <c r="C328" i="2"/>
  <c r="G328" i="2" s="1"/>
  <c r="B328" i="2"/>
  <c r="C327" i="2"/>
  <c r="G327" i="2" s="1"/>
  <c r="B327" i="2"/>
  <c r="C326" i="2"/>
  <c r="G326" i="2" s="1"/>
  <c r="B326" i="2"/>
  <c r="C317" i="2"/>
  <c r="G317" i="2" s="1"/>
  <c r="C318" i="2"/>
  <c r="G318" i="2" s="1"/>
  <c r="C319" i="2"/>
  <c r="G319" i="2" s="1"/>
  <c r="C320" i="2"/>
  <c r="G320" i="2" s="1"/>
  <c r="C321" i="2"/>
  <c r="G321" i="2" s="1"/>
  <c r="C322" i="2"/>
  <c r="G322" i="2" s="1"/>
  <c r="C323" i="2"/>
  <c r="G323" i="2" s="1"/>
  <c r="C324" i="2"/>
  <c r="G324" i="2" s="1"/>
  <c r="C316" i="2"/>
  <c r="B324" i="2"/>
  <c r="B323" i="2"/>
  <c r="B322" i="2"/>
  <c r="B321" i="2"/>
  <c r="B320" i="2"/>
  <c r="B319" i="2"/>
  <c r="B318" i="2"/>
  <c r="B317" i="2"/>
  <c r="B316" i="2"/>
  <c r="C310" i="2"/>
  <c r="G310" i="2" s="1"/>
  <c r="B310" i="2"/>
  <c r="C309" i="2"/>
  <c r="G309" i="2" s="1"/>
  <c r="B309" i="2"/>
  <c r="C308" i="2"/>
  <c r="G308" i="2" s="1"/>
  <c r="B308" i="2"/>
  <c r="C307" i="2"/>
  <c r="G307" i="2" s="1"/>
  <c r="B307" i="2"/>
  <c r="C306" i="2"/>
  <c r="G306" i="2" s="1"/>
  <c r="B306" i="2"/>
  <c r="C305" i="2"/>
  <c r="G305" i="2" s="1"/>
  <c r="B305" i="2"/>
  <c r="C304" i="2"/>
  <c r="G304" i="2" s="1"/>
  <c r="B304" i="2"/>
  <c r="C303" i="2"/>
  <c r="G303" i="2" s="1"/>
  <c r="B303" i="2"/>
  <c r="C302" i="2"/>
  <c r="G302" i="2" s="1"/>
  <c r="B302" i="2"/>
  <c r="C300" i="2"/>
  <c r="G300" i="2" s="1"/>
  <c r="B300" i="2"/>
  <c r="C299" i="2"/>
  <c r="G299" i="2" s="1"/>
  <c r="B299" i="2"/>
  <c r="C298" i="2"/>
  <c r="G298" i="2" s="1"/>
  <c r="B298" i="2"/>
  <c r="C297" i="2"/>
  <c r="G297" i="2" s="1"/>
  <c r="B297" i="2"/>
  <c r="C296" i="2"/>
  <c r="G296" i="2" s="1"/>
  <c r="B296" i="2"/>
  <c r="C295" i="2"/>
  <c r="G295" i="2" s="1"/>
  <c r="B295" i="2"/>
  <c r="C294" i="2"/>
  <c r="G294" i="2" s="1"/>
  <c r="B294" i="2"/>
  <c r="C293" i="2"/>
  <c r="G293" i="2" s="1"/>
  <c r="B293" i="2"/>
  <c r="C292" i="2"/>
  <c r="G292" i="2" s="1"/>
  <c r="B292" i="2"/>
  <c r="C290" i="2"/>
  <c r="G290" i="2" s="1"/>
  <c r="B290" i="2"/>
  <c r="C289" i="2"/>
  <c r="G289" i="2" s="1"/>
  <c r="B289" i="2"/>
  <c r="C288" i="2"/>
  <c r="G288" i="2" s="1"/>
  <c r="B288" i="2"/>
  <c r="C287" i="2"/>
  <c r="G287" i="2" s="1"/>
  <c r="B287" i="2"/>
  <c r="C286" i="2"/>
  <c r="G286" i="2" s="1"/>
  <c r="B286" i="2"/>
  <c r="C285" i="2"/>
  <c r="G285" i="2" s="1"/>
  <c r="B285" i="2"/>
  <c r="C284" i="2"/>
  <c r="G284" i="2" s="1"/>
  <c r="B284" i="2"/>
  <c r="C283" i="2"/>
  <c r="G283" i="2" s="1"/>
  <c r="B283" i="2"/>
  <c r="C282" i="2"/>
  <c r="G282" i="2" s="1"/>
  <c r="B282" i="2"/>
  <c r="C280" i="2"/>
  <c r="G280" i="2" s="1"/>
  <c r="B280" i="2"/>
  <c r="C279" i="2"/>
  <c r="G279" i="2" s="1"/>
  <c r="B279" i="2"/>
  <c r="C278" i="2"/>
  <c r="G278" i="2" s="1"/>
  <c r="B278" i="2"/>
  <c r="C277" i="2"/>
  <c r="G277" i="2" s="1"/>
  <c r="B277" i="2"/>
  <c r="C276" i="2"/>
  <c r="G276" i="2" s="1"/>
  <c r="B276" i="2"/>
  <c r="C275" i="2"/>
  <c r="G275" i="2" s="1"/>
  <c r="B275" i="2"/>
  <c r="C274" i="2"/>
  <c r="G274" i="2" s="1"/>
  <c r="B274" i="2"/>
  <c r="C273" i="2"/>
  <c r="G273" i="2" s="1"/>
  <c r="B273" i="2"/>
  <c r="C272" i="2"/>
  <c r="G272" i="2" s="1"/>
  <c r="B272" i="2"/>
  <c r="C270" i="2"/>
  <c r="G270" i="2" s="1"/>
  <c r="B270" i="2"/>
  <c r="C269" i="2"/>
  <c r="G269" i="2" s="1"/>
  <c r="B269" i="2"/>
  <c r="C268" i="2"/>
  <c r="G268" i="2" s="1"/>
  <c r="B268" i="2"/>
  <c r="C267" i="2"/>
  <c r="G267" i="2" s="1"/>
  <c r="B267" i="2"/>
  <c r="C266" i="2"/>
  <c r="G266" i="2" s="1"/>
  <c r="B266" i="2"/>
  <c r="C265" i="2"/>
  <c r="G265" i="2" s="1"/>
  <c r="B265" i="2"/>
  <c r="C264" i="2"/>
  <c r="G264" i="2" s="1"/>
  <c r="B264" i="2"/>
  <c r="C263" i="2"/>
  <c r="G263" i="2" s="1"/>
  <c r="B263" i="2"/>
  <c r="C262" i="2"/>
  <c r="G262" i="2" s="1"/>
  <c r="B262" i="2"/>
  <c r="C260" i="2"/>
  <c r="G260" i="2" s="1"/>
  <c r="B260" i="2"/>
  <c r="C259" i="2"/>
  <c r="G259" i="2" s="1"/>
  <c r="B259" i="2"/>
  <c r="C258" i="2"/>
  <c r="G258" i="2" s="1"/>
  <c r="B258" i="2"/>
  <c r="C257" i="2"/>
  <c r="G257" i="2" s="1"/>
  <c r="B257" i="2"/>
  <c r="C256" i="2"/>
  <c r="G256" i="2" s="1"/>
  <c r="B256" i="2"/>
  <c r="C255" i="2"/>
  <c r="G255" i="2" s="1"/>
  <c r="B255" i="2"/>
  <c r="C254" i="2"/>
  <c r="G254" i="2" s="1"/>
  <c r="B254" i="2"/>
  <c r="C253" i="2"/>
  <c r="G253" i="2" s="1"/>
  <c r="B253" i="2"/>
  <c r="C252" i="2"/>
  <c r="G252" i="2" s="1"/>
  <c r="B252" i="2"/>
  <c r="C250" i="2"/>
  <c r="G250" i="2" s="1"/>
  <c r="B250" i="2"/>
  <c r="C249" i="2"/>
  <c r="G249" i="2" s="1"/>
  <c r="B249" i="2"/>
  <c r="C248" i="2"/>
  <c r="G248" i="2" s="1"/>
  <c r="B248" i="2"/>
  <c r="C247" i="2"/>
  <c r="G247" i="2" s="1"/>
  <c r="B247" i="2"/>
  <c r="C246" i="2"/>
  <c r="G246" i="2" s="1"/>
  <c r="B246" i="2"/>
  <c r="C245" i="2"/>
  <c r="G245" i="2" s="1"/>
  <c r="B245" i="2"/>
  <c r="C244" i="2"/>
  <c r="G244" i="2" s="1"/>
  <c r="B244" i="2"/>
  <c r="C243" i="2"/>
  <c r="G243" i="2" s="1"/>
  <c r="B243" i="2"/>
  <c r="C242" i="2"/>
  <c r="G242" i="2" s="1"/>
  <c r="B242" i="2"/>
  <c r="C240" i="2"/>
  <c r="G240" i="2" s="1"/>
  <c r="B240" i="2"/>
  <c r="C239" i="2"/>
  <c r="G239" i="2" s="1"/>
  <c r="B239" i="2"/>
  <c r="C238" i="2"/>
  <c r="G238" i="2" s="1"/>
  <c r="B238" i="2"/>
  <c r="C237" i="2"/>
  <c r="G237" i="2" s="1"/>
  <c r="B237" i="2"/>
  <c r="C236" i="2"/>
  <c r="G236" i="2" s="1"/>
  <c r="B236" i="2"/>
  <c r="C235" i="2"/>
  <c r="G235" i="2" s="1"/>
  <c r="B235" i="2"/>
  <c r="C234" i="2"/>
  <c r="G234" i="2" s="1"/>
  <c r="B234" i="2"/>
  <c r="C233" i="2"/>
  <c r="G233" i="2" s="1"/>
  <c r="B233" i="2"/>
  <c r="C232" i="2"/>
  <c r="G232" i="2" s="1"/>
  <c r="B232" i="2"/>
  <c r="C230" i="2"/>
  <c r="G230" i="2" s="1"/>
  <c r="B230" i="2"/>
  <c r="C229" i="2"/>
  <c r="G229" i="2" s="1"/>
  <c r="B229" i="2"/>
  <c r="C228" i="2"/>
  <c r="G228" i="2" s="1"/>
  <c r="B228" i="2"/>
  <c r="C227" i="2"/>
  <c r="G227" i="2" s="1"/>
  <c r="B227" i="2"/>
  <c r="C226" i="2"/>
  <c r="G226" i="2" s="1"/>
  <c r="B226" i="2"/>
  <c r="C225" i="2"/>
  <c r="G225" i="2" s="1"/>
  <c r="B225" i="2"/>
  <c r="C224" i="2"/>
  <c r="G224" i="2" s="1"/>
  <c r="B224" i="2"/>
  <c r="C223" i="2"/>
  <c r="G223" i="2" s="1"/>
  <c r="B223" i="2"/>
  <c r="C222" i="2"/>
  <c r="G222" i="2" s="1"/>
  <c r="B222" i="2"/>
  <c r="C220" i="2"/>
  <c r="G220" i="2" s="1"/>
  <c r="B220" i="2"/>
  <c r="C219" i="2"/>
  <c r="G219" i="2" s="1"/>
  <c r="B219" i="2"/>
  <c r="C218" i="2"/>
  <c r="G218" i="2" s="1"/>
  <c r="B218" i="2"/>
  <c r="C217" i="2"/>
  <c r="G217" i="2" s="1"/>
  <c r="B217" i="2"/>
  <c r="C216" i="2"/>
  <c r="G216" i="2" s="1"/>
  <c r="B216" i="2"/>
  <c r="C215" i="2"/>
  <c r="G215" i="2" s="1"/>
  <c r="B215" i="2"/>
  <c r="C214" i="2"/>
  <c r="G214" i="2" s="1"/>
  <c r="B214" i="2"/>
  <c r="C213" i="2"/>
  <c r="G213" i="2" s="1"/>
  <c r="B213" i="2"/>
  <c r="C212" i="2"/>
  <c r="G212" i="2" s="1"/>
  <c r="B212" i="2"/>
  <c r="N31" i="1"/>
  <c r="N32" i="1"/>
  <c r="N33" i="1"/>
  <c r="N34" i="1"/>
  <c r="N35" i="1"/>
  <c r="N36" i="1"/>
  <c r="N37" i="1"/>
  <c r="N38" i="1"/>
  <c r="N39" i="1"/>
  <c r="N30" i="1"/>
  <c r="M39" i="1"/>
  <c r="M38" i="1"/>
  <c r="M37" i="1"/>
  <c r="M36" i="1"/>
  <c r="M35" i="1"/>
  <c r="M34" i="1"/>
  <c r="M33" i="1"/>
  <c r="M32" i="1"/>
  <c r="M31" i="1"/>
  <c r="M30" i="1"/>
  <c r="C207" i="2"/>
  <c r="G207" i="2" s="1"/>
  <c r="B207" i="2"/>
  <c r="C206" i="2"/>
  <c r="G206" i="2" s="1"/>
  <c r="B206" i="2"/>
  <c r="C205" i="2"/>
  <c r="G205" i="2" s="1"/>
  <c r="B205" i="2"/>
  <c r="C204" i="2"/>
  <c r="G204" i="2" s="1"/>
  <c r="B204" i="2"/>
  <c r="C203" i="2"/>
  <c r="G203" i="2" s="1"/>
  <c r="B203" i="2"/>
  <c r="C202" i="2"/>
  <c r="G202" i="2" s="1"/>
  <c r="B202" i="2"/>
  <c r="C201" i="2"/>
  <c r="G201" i="2" s="1"/>
  <c r="B201" i="2"/>
  <c r="C200" i="2"/>
  <c r="G200" i="2" s="1"/>
  <c r="B200" i="2"/>
  <c r="C199" i="2"/>
  <c r="G199" i="2" s="1"/>
  <c r="B199" i="2"/>
  <c r="C197" i="2"/>
  <c r="G197" i="2" s="1"/>
  <c r="B197" i="2"/>
  <c r="C196" i="2"/>
  <c r="G196" i="2" s="1"/>
  <c r="B196" i="2"/>
  <c r="C195" i="2"/>
  <c r="G195" i="2" s="1"/>
  <c r="B195" i="2"/>
  <c r="C194" i="2"/>
  <c r="G194" i="2" s="1"/>
  <c r="B194" i="2"/>
  <c r="C193" i="2"/>
  <c r="G193" i="2" s="1"/>
  <c r="B193" i="2"/>
  <c r="C192" i="2"/>
  <c r="G192" i="2" s="1"/>
  <c r="B192" i="2"/>
  <c r="C191" i="2"/>
  <c r="G191" i="2" s="1"/>
  <c r="B191" i="2"/>
  <c r="C190" i="2"/>
  <c r="G190" i="2" s="1"/>
  <c r="B190" i="2"/>
  <c r="C189" i="2"/>
  <c r="G189" i="2" s="1"/>
  <c r="B189" i="2"/>
  <c r="C187" i="2"/>
  <c r="G187" i="2" s="1"/>
  <c r="B187" i="2"/>
  <c r="C186" i="2"/>
  <c r="G186" i="2" s="1"/>
  <c r="B186" i="2"/>
  <c r="C185" i="2"/>
  <c r="G185" i="2" s="1"/>
  <c r="B185" i="2"/>
  <c r="C184" i="2"/>
  <c r="G184" i="2" s="1"/>
  <c r="B184" i="2"/>
  <c r="C183" i="2"/>
  <c r="G183" i="2" s="1"/>
  <c r="B183" i="2"/>
  <c r="C182" i="2"/>
  <c r="G182" i="2" s="1"/>
  <c r="B182" i="2"/>
  <c r="C181" i="2"/>
  <c r="G181" i="2" s="1"/>
  <c r="B181" i="2"/>
  <c r="C180" i="2"/>
  <c r="G180" i="2" s="1"/>
  <c r="B180" i="2"/>
  <c r="C179" i="2"/>
  <c r="G179" i="2" s="1"/>
  <c r="B179" i="2"/>
  <c r="C177" i="2"/>
  <c r="G177" i="2" s="1"/>
  <c r="B177" i="2"/>
  <c r="C176" i="2"/>
  <c r="G176" i="2" s="1"/>
  <c r="B176" i="2"/>
  <c r="C175" i="2"/>
  <c r="G175" i="2" s="1"/>
  <c r="B175" i="2"/>
  <c r="C174" i="2"/>
  <c r="G174" i="2" s="1"/>
  <c r="B174" i="2"/>
  <c r="C173" i="2"/>
  <c r="G173" i="2" s="1"/>
  <c r="B173" i="2"/>
  <c r="C172" i="2"/>
  <c r="G172" i="2" s="1"/>
  <c r="B172" i="2"/>
  <c r="C171" i="2"/>
  <c r="G171" i="2" s="1"/>
  <c r="B171" i="2"/>
  <c r="C170" i="2"/>
  <c r="G170" i="2" s="1"/>
  <c r="B170" i="2"/>
  <c r="C169" i="2"/>
  <c r="G169" i="2" s="1"/>
  <c r="B169" i="2"/>
  <c r="C167" i="2"/>
  <c r="G167" i="2" s="1"/>
  <c r="B167" i="2"/>
  <c r="C166" i="2"/>
  <c r="G166" i="2" s="1"/>
  <c r="B166" i="2"/>
  <c r="C165" i="2"/>
  <c r="G165" i="2" s="1"/>
  <c r="B165" i="2"/>
  <c r="C164" i="2"/>
  <c r="G164" i="2" s="1"/>
  <c r="B164" i="2"/>
  <c r="C163" i="2"/>
  <c r="G163" i="2" s="1"/>
  <c r="B163" i="2"/>
  <c r="C162" i="2"/>
  <c r="G162" i="2" s="1"/>
  <c r="B162" i="2"/>
  <c r="C161" i="2"/>
  <c r="G161" i="2" s="1"/>
  <c r="B161" i="2"/>
  <c r="C160" i="2"/>
  <c r="G160" i="2" s="1"/>
  <c r="B160" i="2"/>
  <c r="C159" i="2"/>
  <c r="G159" i="2" s="1"/>
  <c r="B159" i="2"/>
  <c r="C157" i="2"/>
  <c r="G157" i="2" s="1"/>
  <c r="B157" i="2"/>
  <c r="C156" i="2"/>
  <c r="G156" i="2" s="1"/>
  <c r="B156" i="2"/>
  <c r="C155" i="2"/>
  <c r="G155" i="2" s="1"/>
  <c r="B155" i="2"/>
  <c r="C154" i="2"/>
  <c r="G154" i="2" s="1"/>
  <c r="B154" i="2"/>
  <c r="C153" i="2"/>
  <c r="G153" i="2" s="1"/>
  <c r="B153" i="2"/>
  <c r="C152" i="2"/>
  <c r="G152" i="2" s="1"/>
  <c r="B152" i="2"/>
  <c r="C151" i="2"/>
  <c r="G151" i="2" s="1"/>
  <c r="B151" i="2"/>
  <c r="C150" i="2"/>
  <c r="G150" i="2" s="1"/>
  <c r="B150" i="2"/>
  <c r="C149" i="2"/>
  <c r="G149" i="2" s="1"/>
  <c r="B149" i="2"/>
  <c r="C147" i="2"/>
  <c r="G147" i="2" s="1"/>
  <c r="B147" i="2"/>
  <c r="C146" i="2"/>
  <c r="G146" i="2" s="1"/>
  <c r="B146" i="2"/>
  <c r="C145" i="2"/>
  <c r="G145" i="2" s="1"/>
  <c r="B145" i="2"/>
  <c r="C144" i="2"/>
  <c r="G144" i="2" s="1"/>
  <c r="B144" i="2"/>
  <c r="C143" i="2"/>
  <c r="G143" i="2" s="1"/>
  <c r="B143" i="2"/>
  <c r="C142" i="2"/>
  <c r="G142" i="2" s="1"/>
  <c r="B142" i="2"/>
  <c r="C141" i="2"/>
  <c r="G141" i="2" s="1"/>
  <c r="B141" i="2"/>
  <c r="C140" i="2"/>
  <c r="G140" i="2" s="1"/>
  <c r="B140" i="2"/>
  <c r="C139" i="2"/>
  <c r="G139" i="2" s="1"/>
  <c r="B139" i="2"/>
  <c r="C137" i="2"/>
  <c r="G137" i="2" s="1"/>
  <c r="B137" i="2"/>
  <c r="C136" i="2"/>
  <c r="G136" i="2" s="1"/>
  <c r="B136" i="2"/>
  <c r="C135" i="2"/>
  <c r="G135" i="2" s="1"/>
  <c r="B135" i="2"/>
  <c r="C134" i="2"/>
  <c r="G134" i="2" s="1"/>
  <c r="B134" i="2"/>
  <c r="C133" i="2"/>
  <c r="G133" i="2" s="1"/>
  <c r="B133" i="2"/>
  <c r="C132" i="2"/>
  <c r="G132" i="2" s="1"/>
  <c r="B132" i="2"/>
  <c r="C131" i="2"/>
  <c r="G131" i="2" s="1"/>
  <c r="B131" i="2"/>
  <c r="C130" i="2"/>
  <c r="G130" i="2" s="1"/>
  <c r="B130" i="2"/>
  <c r="C129" i="2"/>
  <c r="G129" i="2" s="1"/>
  <c r="B129" i="2"/>
  <c r="C127" i="2"/>
  <c r="G127" i="2" s="1"/>
  <c r="B127" i="2"/>
  <c r="C126" i="2"/>
  <c r="G126" i="2" s="1"/>
  <c r="B126" i="2"/>
  <c r="C125" i="2"/>
  <c r="G125" i="2" s="1"/>
  <c r="B125" i="2"/>
  <c r="C124" i="2"/>
  <c r="G124" i="2" s="1"/>
  <c r="B124" i="2"/>
  <c r="C123" i="2"/>
  <c r="G123" i="2" s="1"/>
  <c r="B123" i="2"/>
  <c r="C122" i="2"/>
  <c r="G122" i="2" s="1"/>
  <c r="B122" i="2"/>
  <c r="C121" i="2"/>
  <c r="G121" i="2" s="1"/>
  <c r="B121" i="2"/>
  <c r="C120" i="2"/>
  <c r="G120" i="2" s="1"/>
  <c r="B120" i="2"/>
  <c r="C119" i="2"/>
  <c r="G119" i="2" s="1"/>
  <c r="B119" i="2"/>
  <c r="C117" i="2"/>
  <c r="G117" i="2" s="1"/>
  <c r="B117" i="2"/>
  <c r="C116" i="2"/>
  <c r="G116" i="2" s="1"/>
  <c r="B116" i="2"/>
  <c r="C115" i="2"/>
  <c r="G115" i="2" s="1"/>
  <c r="B115" i="2"/>
  <c r="C114" i="2"/>
  <c r="G114" i="2" s="1"/>
  <c r="B114" i="2"/>
  <c r="C113" i="2"/>
  <c r="G113" i="2" s="1"/>
  <c r="B113" i="2"/>
  <c r="C112" i="2"/>
  <c r="G112" i="2" s="1"/>
  <c r="B112" i="2"/>
  <c r="C111" i="2"/>
  <c r="G111" i="2" s="1"/>
  <c r="B111" i="2"/>
  <c r="C110" i="2"/>
  <c r="G110" i="2" s="1"/>
  <c r="B110" i="2"/>
  <c r="C109" i="2"/>
  <c r="B109" i="2"/>
  <c r="C15" i="2"/>
  <c r="C16" i="2"/>
  <c r="C17" i="2"/>
  <c r="C18" i="2"/>
  <c r="C19" i="2"/>
  <c r="C20" i="2"/>
  <c r="C21" i="2"/>
  <c r="C22" i="2"/>
  <c r="C23" i="2"/>
  <c r="C25" i="2"/>
  <c r="C26" i="2"/>
  <c r="C27" i="2"/>
  <c r="C28" i="2"/>
  <c r="C29" i="2"/>
  <c r="C30" i="2"/>
  <c r="C31" i="2"/>
  <c r="C32" i="2"/>
  <c r="C33" i="2"/>
  <c r="C35" i="2"/>
  <c r="C36" i="2"/>
  <c r="C37" i="2"/>
  <c r="C38" i="2"/>
  <c r="C39" i="2"/>
  <c r="C40" i="2"/>
  <c r="C41" i="2"/>
  <c r="C42" i="2"/>
  <c r="C43" i="2"/>
  <c r="C45" i="2"/>
  <c r="C46" i="2"/>
  <c r="C47" i="2"/>
  <c r="C48" i="2"/>
  <c r="C49" i="2"/>
  <c r="C50" i="2"/>
  <c r="C51" i="2"/>
  <c r="C52" i="2"/>
  <c r="C53" i="2"/>
  <c r="C55" i="2"/>
  <c r="C56" i="2"/>
  <c r="C57" i="2"/>
  <c r="C58" i="2"/>
  <c r="C59" i="2"/>
  <c r="C60" i="2"/>
  <c r="C61" i="2"/>
  <c r="C62" i="2"/>
  <c r="C63" i="2"/>
  <c r="C65" i="2"/>
  <c r="C66" i="2"/>
  <c r="C67" i="2"/>
  <c r="C68" i="2"/>
  <c r="C69" i="2"/>
  <c r="C70" i="2"/>
  <c r="C71" i="2"/>
  <c r="C72" i="2"/>
  <c r="C73" i="2"/>
  <c r="C75" i="2"/>
  <c r="C76" i="2"/>
  <c r="C77" i="2"/>
  <c r="C78" i="2"/>
  <c r="C79" i="2"/>
  <c r="C80" i="2"/>
  <c r="C81" i="2"/>
  <c r="C82" i="2"/>
  <c r="C83" i="2"/>
  <c r="C85" i="2"/>
  <c r="C86" i="2"/>
  <c r="C87" i="2"/>
  <c r="C88" i="2"/>
  <c r="C89" i="2"/>
  <c r="C90" i="2"/>
  <c r="C91" i="2"/>
  <c r="C92" i="2"/>
  <c r="C93" i="2"/>
  <c r="C95" i="2"/>
  <c r="C96" i="2"/>
  <c r="C97" i="2"/>
  <c r="C98" i="2"/>
  <c r="C99" i="2"/>
  <c r="C100" i="2"/>
  <c r="C101" i="2"/>
  <c r="C102" i="2"/>
  <c r="C103" i="2"/>
  <c r="B103" i="2"/>
  <c r="B102" i="2"/>
  <c r="B101" i="2"/>
  <c r="B100" i="2"/>
  <c r="B99" i="2"/>
  <c r="B98" i="2"/>
  <c r="B97" i="2"/>
  <c r="B96" i="2"/>
  <c r="B95" i="2"/>
  <c r="B93" i="2"/>
  <c r="B92" i="2"/>
  <c r="B91" i="2"/>
  <c r="B90" i="2"/>
  <c r="B89" i="2"/>
  <c r="B88" i="2"/>
  <c r="B87" i="2"/>
  <c r="B86" i="2"/>
  <c r="B85" i="2"/>
  <c r="B83" i="2"/>
  <c r="B82" i="2"/>
  <c r="B81" i="2"/>
  <c r="B80" i="2"/>
  <c r="B79" i="2"/>
  <c r="B78" i="2"/>
  <c r="B77" i="2"/>
  <c r="B76" i="2"/>
  <c r="B75" i="2"/>
  <c r="B73" i="2"/>
  <c r="B72" i="2"/>
  <c r="B71" i="2"/>
  <c r="B70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3" i="2"/>
  <c r="B52" i="2"/>
  <c r="B51" i="2"/>
  <c r="B50" i="2"/>
  <c r="B49" i="2"/>
  <c r="B48" i="2"/>
  <c r="B47" i="2"/>
  <c r="B46" i="2"/>
  <c r="B45" i="2"/>
  <c r="B43" i="2"/>
  <c r="B42" i="2"/>
  <c r="B41" i="2"/>
  <c r="B40" i="2"/>
  <c r="B39" i="2"/>
  <c r="B38" i="2"/>
  <c r="B37" i="2"/>
  <c r="B36" i="2"/>
  <c r="B35" i="2"/>
  <c r="B33" i="2"/>
  <c r="B32" i="2"/>
  <c r="B31" i="2"/>
  <c r="B30" i="2"/>
  <c r="B29" i="2"/>
  <c r="B28" i="2"/>
  <c r="B27" i="2"/>
  <c r="B26" i="2"/>
  <c r="B25" i="2"/>
  <c r="B15" i="2"/>
  <c r="B16" i="2"/>
  <c r="B17" i="2"/>
  <c r="B18" i="2"/>
  <c r="B19" i="2"/>
  <c r="B20" i="2"/>
  <c r="B21" i="2"/>
  <c r="B22" i="2"/>
  <c r="B23" i="2"/>
  <c r="N18" i="1"/>
  <c r="N19" i="1"/>
  <c r="N20" i="1"/>
  <c r="N21" i="1"/>
  <c r="N22" i="1"/>
  <c r="N23" i="1"/>
  <c r="N24" i="1"/>
  <c r="N25" i="1"/>
  <c r="N26" i="1"/>
  <c r="N17" i="1"/>
  <c r="B5" i="2"/>
  <c r="B6" i="2"/>
  <c r="B7" i="2"/>
  <c r="B8" i="2"/>
  <c r="B9" i="2"/>
  <c r="B10" i="2"/>
  <c r="B11" i="2"/>
  <c r="B12" i="2"/>
  <c r="B13" i="2"/>
  <c r="M18" i="1"/>
  <c r="M19" i="1"/>
  <c r="M20" i="1"/>
  <c r="M21" i="1"/>
  <c r="M22" i="1"/>
  <c r="M23" i="1"/>
  <c r="M24" i="1"/>
  <c r="M25" i="1"/>
  <c r="M26" i="1"/>
  <c r="M17" i="1"/>
  <c r="AG6" i="5" l="1"/>
  <c r="O19" i="1"/>
  <c r="O23" i="1"/>
  <c r="I23" i="1" s="1"/>
  <c r="AG10" i="5"/>
  <c r="AG11" i="5"/>
  <c r="O18" i="1"/>
  <c r="O22" i="1"/>
  <c r="I22" i="1" s="1"/>
  <c r="O26" i="1"/>
  <c r="AG5" i="5"/>
  <c r="E5" i="1" s="1"/>
  <c r="K58" i="1"/>
  <c r="K35" i="1"/>
  <c r="G109" i="2"/>
  <c r="H33" i="1"/>
  <c r="H37" i="1"/>
  <c r="K30" i="1"/>
  <c r="K36" i="1"/>
  <c r="K32" i="1"/>
  <c r="H44" i="1"/>
  <c r="H46" i="1"/>
  <c r="H48" i="1"/>
  <c r="H50" i="1"/>
  <c r="H52" i="1"/>
  <c r="K50" i="1"/>
  <c r="K46" i="1"/>
  <c r="H58" i="1"/>
  <c r="H60" i="1"/>
  <c r="K59" i="1"/>
  <c r="H64" i="1"/>
  <c r="H66" i="1"/>
  <c r="H30" i="1"/>
  <c r="H34" i="1"/>
  <c r="H38" i="1"/>
  <c r="K39" i="1"/>
  <c r="K31" i="1"/>
  <c r="G316" i="2"/>
  <c r="H56" i="1" s="1"/>
  <c r="K43" i="1"/>
  <c r="K49" i="1"/>
  <c r="K45" i="1"/>
  <c r="K64" i="1"/>
  <c r="H31" i="1"/>
  <c r="H35" i="1"/>
  <c r="H39" i="1"/>
  <c r="K38" i="1"/>
  <c r="K34" i="1"/>
  <c r="H43" i="1"/>
  <c r="H45" i="1"/>
  <c r="H47" i="1"/>
  <c r="H49" i="1"/>
  <c r="H51" i="1"/>
  <c r="K52" i="1"/>
  <c r="K48" i="1"/>
  <c r="K44" i="1"/>
  <c r="H57" i="1"/>
  <c r="H59" i="1"/>
  <c r="K56" i="1"/>
  <c r="K57" i="1"/>
  <c r="H65" i="1"/>
  <c r="K66" i="1"/>
  <c r="H32" i="1"/>
  <c r="H36" i="1"/>
  <c r="K37" i="1"/>
  <c r="K33" i="1"/>
  <c r="K51" i="1"/>
  <c r="K47" i="1"/>
  <c r="K60" i="1"/>
  <c r="K65" i="1"/>
  <c r="AG59" i="5"/>
  <c r="Y54" i="5"/>
  <c r="Y53" i="5"/>
  <c r="Y52" i="5"/>
  <c r="Y51" i="5"/>
  <c r="Y50" i="5"/>
  <c r="Y49" i="5"/>
  <c r="Y48" i="5"/>
  <c r="Y47" i="5"/>
  <c r="O58" i="1" s="1"/>
  <c r="I58" i="1" s="1"/>
  <c r="Z46" i="5"/>
  <c r="X54" i="5"/>
  <c r="X53" i="5"/>
  <c r="X52" i="5"/>
  <c r="X51" i="5"/>
  <c r="X50" i="5"/>
  <c r="X49" i="5"/>
  <c r="X48" i="5"/>
  <c r="X47" i="5"/>
  <c r="O57" i="1" s="1"/>
  <c r="I57" i="1" s="1"/>
  <c r="Y46" i="5"/>
  <c r="AA54" i="5"/>
  <c r="W54" i="5"/>
  <c r="AA53" i="5"/>
  <c r="W53" i="5"/>
  <c r="AA52" i="5"/>
  <c r="W52" i="5"/>
  <c r="AA51" i="5"/>
  <c r="W51" i="5"/>
  <c r="AA50" i="5"/>
  <c r="W50" i="5"/>
  <c r="AA49" i="5"/>
  <c r="W49" i="5"/>
  <c r="AA48" i="5"/>
  <c r="W48" i="5"/>
  <c r="AA47" i="5"/>
  <c r="O60" i="1" s="1"/>
  <c r="I60" i="1" s="1"/>
  <c r="W47" i="5"/>
  <c r="O56" i="1" s="1"/>
  <c r="I56" i="1" s="1"/>
  <c r="X46" i="5"/>
  <c r="Z54" i="5"/>
  <c r="Z53" i="5"/>
  <c r="Z52" i="5"/>
  <c r="Z51" i="5"/>
  <c r="Z50" i="5"/>
  <c r="Z49" i="5"/>
  <c r="Z48" i="5"/>
  <c r="Z47" i="5"/>
  <c r="O59" i="1" s="1"/>
  <c r="I59" i="1" s="1"/>
  <c r="AA46" i="5"/>
  <c r="Z20" i="5"/>
  <c r="X23" i="5"/>
  <c r="X25" i="5"/>
  <c r="X27" i="5"/>
  <c r="AG33" i="5"/>
  <c r="I21" i="1"/>
  <c r="I24" i="1"/>
  <c r="I25" i="1"/>
  <c r="C5" i="2"/>
  <c r="G103" i="2"/>
  <c r="G102" i="2"/>
  <c r="G101" i="2"/>
  <c r="G100" i="2"/>
  <c r="G99" i="2"/>
  <c r="G98" i="2"/>
  <c r="G97" i="2"/>
  <c r="G96" i="2"/>
  <c r="G95" i="2"/>
  <c r="G93" i="2"/>
  <c r="G92" i="2"/>
  <c r="G91" i="2"/>
  <c r="G90" i="2"/>
  <c r="G89" i="2"/>
  <c r="G88" i="2"/>
  <c r="G87" i="2"/>
  <c r="G86" i="2"/>
  <c r="G85" i="2"/>
  <c r="G83" i="2"/>
  <c r="G82" i="2"/>
  <c r="G81" i="2"/>
  <c r="G80" i="2"/>
  <c r="G79" i="2"/>
  <c r="G78" i="2"/>
  <c r="G77" i="2"/>
  <c r="G76" i="2"/>
  <c r="G75" i="2"/>
  <c r="G73" i="2"/>
  <c r="G72" i="2"/>
  <c r="G71" i="2"/>
  <c r="G70" i="2"/>
  <c r="G69" i="2"/>
  <c r="G68" i="2"/>
  <c r="G67" i="2"/>
  <c r="G66" i="2"/>
  <c r="G65" i="2"/>
  <c r="G63" i="2"/>
  <c r="G62" i="2"/>
  <c r="G61" i="2"/>
  <c r="G60" i="2"/>
  <c r="G59" i="2"/>
  <c r="G58" i="2"/>
  <c r="G57" i="2"/>
  <c r="G56" i="2"/>
  <c r="G55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H20" i="1" s="1"/>
  <c r="G33" i="2"/>
  <c r="G32" i="2"/>
  <c r="G31" i="2"/>
  <c r="G30" i="2"/>
  <c r="G29" i="2"/>
  <c r="G28" i="2"/>
  <c r="G27" i="2"/>
  <c r="G26" i="2"/>
  <c r="G25" i="2"/>
  <c r="H19" i="1" s="1"/>
  <c r="G23" i="2"/>
  <c r="G22" i="2"/>
  <c r="G21" i="2"/>
  <c r="G20" i="2"/>
  <c r="G19" i="2"/>
  <c r="G18" i="2"/>
  <c r="G17" i="2"/>
  <c r="G16" i="2"/>
  <c r="G15" i="2"/>
  <c r="H18" i="1" s="1"/>
  <c r="C6" i="2"/>
  <c r="G6" i="2" s="1"/>
  <c r="C7" i="2"/>
  <c r="G7" i="2" s="1"/>
  <c r="C8" i="2"/>
  <c r="G8" i="2" s="1"/>
  <c r="C9" i="2"/>
  <c r="G9" i="2" s="1"/>
  <c r="C10" i="2"/>
  <c r="G10" i="2" s="1"/>
  <c r="C11" i="2"/>
  <c r="G11" i="2" s="1"/>
  <c r="C12" i="2"/>
  <c r="G12" i="2" s="1"/>
  <c r="C13" i="2"/>
  <c r="G13" i="2" s="1"/>
  <c r="AG20" i="5" l="1"/>
  <c r="E6" i="1" s="1"/>
  <c r="O33" i="1"/>
  <c r="H22" i="1"/>
  <c r="H26" i="1"/>
  <c r="H24" i="1"/>
  <c r="H21" i="1"/>
  <c r="H23" i="1"/>
  <c r="H25" i="1"/>
  <c r="AG46" i="5"/>
  <c r="AH33" i="5" s="1"/>
  <c r="E7" i="1" s="1"/>
  <c r="G5" i="2"/>
  <c r="H17" i="1" s="1"/>
  <c r="K18" i="1"/>
  <c r="K26" i="1"/>
  <c r="K20" i="1"/>
  <c r="K17" i="1"/>
  <c r="K22" i="1"/>
  <c r="K24" i="1"/>
  <c r="K23" i="1"/>
  <c r="K21" i="1"/>
  <c r="K25" i="1"/>
  <c r="K19" i="1"/>
  <c r="E9" i="1" l="1"/>
  <c r="I17" i="1"/>
  <c r="I30" i="1"/>
  <c r="I20" i="1"/>
  <c r="I31" i="1"/>
  <c r="I39" i="1"/>
  <c r="I33" i="1"/>
  <c r="I32" i="1"/>
  <c r="I26" i="1"/>
  <c r="I19" i="1"/>
  <c r="I18" i="1"/>
</calcChain>
</file>

<file path=xl/sharedStrings.xml><?xml version="1.0" encoding="utf-8"?>
<sst xmlns="http://schemas.openxmlformats.org/spreadsheetml/2006/main" count="1308" uniqueCount="817">
  <si>
    <t>質問項目</t>
    <rPh sb="0" eb="2">
      <t>シツモン</t>
    </rPh>
    <rPh sb="2" eb="4">
      <t>コウモク</t>
    </rPh>
    <phoneticPr fontId="3"/>
  </si>
  <si>
    <t>回答結果集計</t>
    <rPh sb="0" eb="2">
      <t>カイトウ</t>
    </rPh>
    <rPh sb="2" eb="4">
      <t>ケッカ</t>
    </rPh>
    <rPh sb="4" eb="6">
      <t>シュウケイ</t>
    </rPh>
    <phoneticPr fontId="3"/>
  </si>
  <si>
    <t>■ゼロナンバーについての集計</t>
    <rPh sb="12" eb="14">
      <t>シュウケイ</t>
    </rPh>
    <phoneticPr fontId="3"/>
  </si>
  <si>
    <t>■ゼロカラーについての集計</t>
    <rPh sb="11" eb="13">
      <t>シュウケイ</t>
    </rPh>
    <phoneticPr fontId="3"/>
  </si>
  <si>
    <t>藍</t>
  </si>
  <si>
    <t>赤</t>
  </si>
  <si>
    <t>橙</t>
  </si>
  <si>
    <t>黄</t>
  </si>
  <si>
    <t>緑</t>
  </si>
  <si>
    <t>青</t>
  </si>
  <si>
    <t>紫</t>
  </si>
  <si>
    <t>黒</t>
  </si>
  <si>
    <t>白</t>
    <rPh sb="0" eb="1">
      <t>シロ</t>
    </rPh>
    <phoneticPr fontId="3"/>
  </si>
  <si>
    <t>匠</t>
  </si>
  <si>
    <t>全</t>
  </si>
  <si>
    <t>空</t>
  </si>
  <si>
    <t>智</t>
  </si>
  <si>
    <t>王</t>
  </si>
  <si>
    <t>公</t>
  </si>
  <si>
    <t>長</t>
  </si>
  <si>
    <t>創</t>
  </si>
  <si>
    <t>守</t>
  </si>
  <si>
    <t>熱しやすく冷めやすい</t>
  </si>
  <si>
    <t>ポジティブに考えた事はだいたい叶える事ができる</t>
  </si>
  <si>
    <t>海にいくと落ち着くし、また頑張ろうと思えたり、新しいアイデアが浮かぶ</t>
  </si>
  <si>
    <t>実はロマンチストな世界観を持っている</t>
  </si>
  <si>
    <t>誰かのために頑張りすぎてしまう</t>
  </si>
  <si>
    <t>時間をかけて好きになった事はなかなか熱は冷めない</t>
  </si>
  <si>
    <t>低い目標よりも高い目標を持つとやる気がでる</t>
  </si>
  <si>
    <t>「なんとかなる」がいきすぎてルーズになって、周りに迷惑をかけることがある</t>
  </si>
  <si>
    <t>1人の時間にインスピレーションが高まる</t>
  </si>
  <si>
    <t>星空を眺めているとやる気、モチベーションが高まる</t>
  </si>
  <si>
    <t>旅や新しいものに触れると、インスピレーションが高まる</t>
  </si>
  <si>
    <t>何事も自分が方向性を決めないと気が済まない</t>
  </si>
  <si>
    <t>人間関係の好き嫌いがはっきりしている</t>
  </si>
  <si>
    <t>真面目すぎて、時に自分を責める事もある</t>
  </si>
  <si>
    <t>自然、特に山、森林などがある場所が落ち着く</t>
  </si>
  <si>
    <t>スターになりたい、目立ちたい、見てほしいと思う反面、感傷的になりやすい</t>
  </si>
  <si>
    <t>赤</t>
    <rPh sb="0" eb="1">
      <t>アカ</t>
    </rPh>
    <phoneticPr fontId="3"/>
  </si>
  <si>
    <t>黄</t>
    <rPh sb="0" eb="1">
      <t>キ</t>
    </rPh>
    <phoneticPr fontId="3"/>
  </si>
  <si>
    <t>緑</t>
    <rPh sb="0" eb="1">
      <t>ミドリ</t>
    </rPh>
    <phoneticPr fontId="3"/>
  </si>
  <si>
    <t>青</t>
    <rPh sb="0" eb="1">
      <t>アオ</t>
    </rPh>
    <phoneticPr fontId="3"/>
  </si>
  <si>
    <t>藍</t>
    <rPh sb="0" eb="1">
      <t>ラン</t>
    </rPh>
    <phoneticPr fontId="3"/>
  </si>
  <si>
    <t>紫</t>
    <rPh sb="0" eb="1">
      <t>ムラサキ</t>
    </rPh>
    <phoneticPr fontId="3"/>
  </si>
  <si>
    <t>黒</t>
    <rPh sb="0" eb="1">
      <t>クロ</t>
    </rPh>
    <phoneticPr fontId="3"/>
  </si>
  <si>
    <t>全</t>
    <rPh sb="0" eb="1">
      <t>ゼン</t>
    </rPh>
    <phoneticPr fontId="3"/>
  </si>
  <si>
    <t>空</t>
    <rPh sb="0" eb="1">
      <t>ソラ</t>
    </rPh>
    <phoneticPr fontId="3"/>
  </si>
  <si>
    <t>智</t>
    <rPh sb="0" eb="1">
      <t>チ</t>
    </rPh>
    <phoneticPr fontId="3"/>
  </si>
  <si>
    <t>王</t>
    <rPh sb="0" eb="1">
      <t>オウ</t>
    </rPh>
    <phoneticPr fontId="3"/>
  </si>
  <si>
    <t>公</t>
    <rPh sb="0" eb="1">
      <t>コウ</t>
    </rPh>
    <phoneticPr fontId="3"/>
  </si>
  <si>
    <t>長</t>
    <rPh sb="0" eb="1">
      <t>チョウ</t>
    </rPh>
    <phoneticPr fontId="3"/>
  </si>
  <si>
    <t>匠</t>
    <rPh sb="0" eb="1">
      <t>タクミ</t>
    </rPh>
    <phoneticPr fontId="3"/>
  </si>
  <si>
    <t>創</t>
    <rPh sb="0" eb="1">
      <t>ソウ</t>
    </rPh>
    <phoneticPr fontId="3"/>
  </si>
  <si>
    <t>守</t>
    <rPh sb="0" eb="1">
      <t>マモ</t>
    </rPh>
    <phoneticPr fontId="3"/>
  </si>
  <si>
    <t>No.1</t>
    <phoneticPr fontId="3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</si>
  <si>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</si>
  <si>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</si>
  <si>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</si>
  <si>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</si>
  <si>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</si>
  <si>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</si>
  <si>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</si>
  <si>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</si>
  <si>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</si>
  <si>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正解の値</t>
    <rPh sb="0" eb="2">
      <t>セイカイ</t>
    </rPh>
    <rPh sb="3" eb="4">
      <t>アタイ</t>
    </rPh>
    <phoneticPr fontId="3"/>
  </si>
  <si>
    <t>判定</t>
    <rPh sb="0" eb="2">
      <t>ハンテイ</t>
    </rPh>
    <phoneticPr fontId="3"/>
  </si>
  <si>
    <t>正解の値</t>
    <phoneticPr fontId="3"/>
  </si>
  <si>
    <t>正否判定</t>
    <phoneticPr fontId="3"/>
  </si>
  <si>
    <t>小計</t>
    <rPh sb="0" eb="2">
      <t>ショウケイ</t>
    </rPh>
    <phoneticPr fontId="3"/>
  </si>
  <si>
    <t>名前：</t>
    <rPh sb="0" eb="1">
      <t>ナ</t>
    </rPh>
    <rPh sb="1" eb="2">
      <t>マエ</t>
    </rPh>
    <phoneticPr fontId="3"/>
  </si>
  <si>
    <t>適合率：</t>
    <rPh sb="0" eb="2">
      <t>テキゴウ</t>
    </rPh>
    <rPh sb="2" eb="3">
      <t>リツ</t>
    </rPh>
    <phoneticPr fontId="3"/>
  </si>
  <si>
    <t xml:space="preserve"> </t>
  </si>
  <si>
    <t>作り上げた今の自分</t>
    <rPh sb="0" eb="1">
      <t xml:space="preserve">ツクリアゲタ </t>
    </rPh>
    <rPh sb="5" eb="6">
      <t xml:space="preserve">イマ </t>
    </rPh>
    <rPh sb="7" eb="9">
      <t xml:space="preserve">ジブン </t>
    </rPh>
    <phoneticPr fontId="3"/>
  </si>
  <si>
    <t>本来の自分の基準（気づき、質問・フィードバック・リクエスト項目）</t>
    <rPh sb="0" eb="2">
      <t xml:space="preserve">ホンライ </t>
    </rPh>
    <rPh sb="3" eb="5">
      <t xml:space="preserve">ジブン </t>
    </rPh>
    <rPh sb="6" eb="8">
      <t xml:space="preserve">キジュン </t>
    </rPh>
    <rPh sb="9" eb="10">
      <t xml:space="preserve">キヅキ </t>
    </rPh>
    <rPh sb="13" eb="15">
      <t xml:space="preserve">シツモン </t>
    </rPh>
    <rPh sb="29" eb="31">
      <t xml:space="preserve">コウモク </t>
    </rPh>
    <phoneticPr fontId="3"/>
  </si>
  <si>
    <t>人を信じれているとブレない</t>
  </si>
  <si>
    <t>自分の感情を言えないことでイライラする</t>
  </si>
  <si>
    <t>無邪気でいたいと思う</t>
  </si>
  <si>
    <t>我慢強い</t>
  </si>
  <si>
    <t>なんでもないような事でいきなり感情が爆発することがある</t>
  </si>
  <si>
    <t>人間関係で悩み・問題が起きて、感情がコントロールできなくなる</t>
  </si>
  <si>
    <t>自分らしく生きたいとよく考える</t>
  </si>
  <si>
    <t>本音を話せる仲間ができることでモチベーションコントロールできる</t>
  </si>
  <si>
    <t>6「海」</t>
  </si>
  <si>
    <t>6「海」</t>
    <phoneticPr fontId="3"/>
  </si>
  <si>
    <t>2「炎」</t>
  </si>
  <si>
    <t>2「炎」</t>
    <phoneticPr fontId="3"/>
  </si>
  <si>
    <t>3「陽」</t>
  </si>
  <si>
    <t>3「陽」</t>
    <phoneticPr fontId="3"/>
  </si>
  <si>
    <t>8「旅」</t>
  </si>
  <si>
    <t>8「旅」</t>
    <phoneticPr fontId="3"/>
  </si>
  <si>
    <t>5「樹」</t>
  </si>
  <si>
    <t>5「樹」</t>
    <phoneticPr fontId="3"/>
  </si>
  <si>
    <t>1「純」</t>
  </si>
  <si>
    <t>1「純」</t>
    <phoneticPr fontId="3"/>
  </si>
  <si>
    <t>9「宙」</t>
  </si>
  <si>
    <t>9「宙」</t>
    <phoneticPr fontId="3"/>
  </si>
  <si>
    <t>7「星」</t>
  </si>
  <si>
    <t>7「星」</t>
    <phoneticPr fontId="3"/>
  </si>
  <si>
    <t>4「歓」</t>
  </si>
  <si>
    <t>4「歓」</t>
    <phoneticPr fontId="3"/>
  </si>
  <si>
    <t>1「純」-1</t>
    <phoneticPr fontId="3"/>
  </si>
  <si>
    <t>1「純」-2</t>
  </si>
  <si>
    <t>1「純」-3</t>
  </si>
  <si>
    <t>1「純」-4</t>
  </si>
  <si>
    <t>1「純」-5</t>
  </si>
  <si>
    <t>1「純」-6</t>
  </si>
  <si>
    <t>1「純」-7</t>
  </si>
  <si>
    <t>1「純」-8</t>
  </si>
  <si>
    <t>1「純」-9</t>
  </si>
  <si>
    <t>1「純」-10</t>
  </si>
  <si>
    <t>時間を忘れるくらい没頭する事がよくある</t>
  </si>
  <si>
    <t>感情が豊かである</t>
  </si>
  <si>
    <t>自分の中の熱い想いが伝わらないことがある</t>
  </si>
  <si>
    <t>親族から「気性が激しい」と言われる</t>
  </si>
  <si>
    <t>自分の気持ち・感情を丁寧、ゆっくり伝えるとうまくいきやすい</t>
  </si>
  <si>
    <t>喜怒哀楽が激しい</t>
  </si>
  <si>
    <t>自分の感情変化を楽しんでいるとうまくいく</t>
  </si>
  <si>
    <t>2「炎」-1</t>
    <phoneticPr fontId="3"/>
  </si>
  <si>
    <t>2「炎」-2</t>
  </si>
  <si>
    <t>2「炎」-3</t>
  </si>
  <si>
    <t>2「炎」-4</t>
  </si>
  <si>
    <t>2「炎」-5</t>
  </si>
  <si>
    <t>2「炎」-6</t>
  </si>
  <si>
    <t>2「炎」-7</t>
  </si>
  <si>
    <t>2「炎」-8</t>
  </si>
  <si>
    <t>2「炎」-9</t>
  </si>
  <si>
    <t>2「炎」-10</t>
  </si>
  <si>
    <t>人のことを大切にできる場所があると調子がいい</t>
  </si>
  <si>
    <t>人のことを想い続けるのに、落ち着いた環境がいる</t>
  </si>
  <si>
    <t>自分の武器は笑顔だ</t>
  </si>
  <si>
    <t>大切にしたい人がいるとモチベーションが上がる</t>
  </si>
  <si>
    <t>うまくいく時「どうすればできるのか？」という思考をしている</t>
  </si>
  <si>
    <t>太陽のようにいつも仲間の中心にいて、穏やかでいたい</t>
  </si>
  <si>
    <t>寂しがり屋で仲間と一緒にいたいと</t>
  </si>
  <si>
    <t>プライドが高く、真面目。それゆえできない事に言い訳を探してしまう</t>
  </si>
  <si>
    <t>3「陽」-1</t>
    <phoneticPr fontId="3"/>
  </si>
  <si>
    <t>3「陽」-2</t>
  </si>
  <si>
    <t>3「陽」-3</t>
  </si>
  <si>
    <t>3「陽」-4</t>
  </si>
  <si>
    <t>3「陽」-5</t>
  </si>
  <si>
    <t>3「陽」-6</t>
  </si>
  <si>
    <t>3「陽」-7</t>
  </si>
  <si>
    <t>3「陽」-8</t>
  </si>
  <si>
    <t>3「陽」-9</t>
  </si>
  <si>
    <t>3「陽」-10</t>
  </si>
  <si>
    <t>未来で自分が楽しむイメージができると調子がいい</t>
  </si>
  <si>
    <t>先のことだけを考えすぎて「今」「現実」を忘れやすい</t>
  </si>
  <si>
    <t>その場の楽しさに後悔を感じる</t>
  </si>
  <si>
    <t>うまくいかない事があっても未来を見ていると後悔はない</t>
  </si>
  <si>
    <t>周りから無謀だと言われたことを達成したことがある</t>
  </si>
  <si>
    <t>チャレンジすることにワクワクする</t>
  </si>
  <si>
    <t>どんな目標でも「なんとかなる」と前向きになれる</t>
  </si>
  <si>
    <t>とにかく「楽しい』ことが考えのベースにある</t>
  </si>
  <si>
    <t>「何のために頑張っているか？」を見失うと自分を見失う</t>
  </si>
  <si>
    <t>4「歓」-1</t>
    <phoneticPr fontId="3"/>
  </si>
  <si>
    <t>4「歓」-2</t>
  </si>
  <si>
    <t>4「歓」-3</t>
  </si>
  <si>
    <t>4「歓」-4</t>
  </si>
  <si>
    <t>4「歓」-5</t>
  </si>
  <si>
    <t>4「歓」-6</t>
  </si>
  <si>
    <t>4「歓」-7</t>
  </si>
  <si>
    <t>4「歓」-8</t>
  </si>
  <si>
    <t>4「歓」-9</t>
  </si>
  <si>
    <t>4「歓」-10</t>
  </si>
  <si>
    <t>何事にも動じない冷静さと客観性がある</t>
  </si>
  <si>
    <t>とにかく「一途」だ</t>
  </si>
  <si>
    <t>自分だけが優しくされて、自分が人に優しくなれないと感情が乱れる</t>
  </si>
  <si>
    <t>進学・就職など状況、環境の変化で心のバランスを崩しやすい</t>
  </si>
  <si>
    <t>人のことだけを考えて自己犠牲、自己制限をしやすい</t>
  </si>
  <si>
    <t>人に優しくしたいし、その分優しくされたいと思う</t>
  </si>
  <si>
    <t>いつも安らぎを求め、オアシスを探している</t>
  </si>
  <si>
    <t>素朴で、飾ることがない。</t>
  </si>
  <si>
    <t>ありのままでいる事を願っている</t>
  </si>
  <si>
    <t>5「樹」-1</t>
    <phoneticPr fontId="3"/>
  </si>
  <si>
    <t>5「樹」-2</t>
  </si>
  <si>
    <t>5「樹」-3</t>
  </si>
  <si>
    <t>5「樹」-4</t>
  </si>
  <si>
    <t>5「樹」-5</t>
  </si>
  <si>
    <t>5「樹」-6</t>
  </si>
  <si>
    <t>5「樹」-7</t>
  </si>
  <si>
    <t>5「樹」-8</t>
  </si>
  <si>
    <t>5「樹」-9</t>
  </si>
  <si>
    <t>5「樹」-10</t>
  </si>
  <si>
    <t>自分はどこかさっぱりした感性を持っていると思う</t>
  </si>
  <si>
    <t>1人の時間が取れなくなると感情が乱れやすい</t>
  </si>
  <si>
    <t>どんな環境・状況にいるかで感情が変わったりする</t>
  </si>
  <si>
    <t>勝負する場所が決まるとやる気がアップする</t>
  </si>
  <si>
    <t>目標に繋がらない場所、環境にいるとやる気が落ちる</t>
  </si>
  <si>
    <t>環境の変化に敏感で、その中で自由に行動する事ができる</t>
  </si>
  <si>
    <t>受け入れる力が人一倍ある</t>
  </si>
  <si>
    <t>クールでさっぱりしているので後に引かない</t>
  </si>
  <si>
    <t>6「海」-1</t>
    <phoneticPr fontId="3"/>
  </si>
  <si>
    <t>6「海」-2</t>
  </si>
  <si>
    <t>6「海」-3</t>
  </si>
  <si>
    <t>6「海」-4</t>
  </si>
  <si>
    <t>6「海」-5</t>
  </si>
  <si>
    <t>6「海」-6</t>
  </si>
  <si>
    <t>6「海」-7</t>
  </si>
  <si>
    <t>6「海」-8</t>
  </si>
  <si>
    <t>6「海」-9</t>
  </si>
  <si>
    <t>6「海」-10</t>
  </si>
  <si>
    <t>正直ナルシストになるとやる気はでる</t>
  </si>
  <si>
    <t>何かと注目を集めやすい</t>
  </si>
  <si>
    <t>憧れの人ができるとやる気が出る</t>
  </si>
  <si>
    <t>知らない間に憧れの存在になっていたことがある</t>
  </si>
  <si>
    <t>「現実」に縛られると、すごく疲れる</t>
  </si>
  <si>
    <t>周りができないことをいきなりできたりする</t>
  </si>
  <si>
    <t>向上心があり、物怖じしない。基準をいつも高く持っている</t>
  </si>
  <si>
    <t>7「星」-1</t>
    <phoneticPr fontId="3"/>
  </si>
  <si>
    <t>7「星」-2</t>
  </si>
  <si>
    <t>7「星」-3</t>
  </si>
  <si>
    <t>7「星」-4</t>
  </si>
  <si>
    <t>7「星」-5</t>
  </si>
  <si>
    <t>7「星」-6</t>
  </si>
  <si>
    <t>7「星」-7</t>
  </si>
  <si>
    <t>7「星」-8</t>
  </si>
  <si>
    <t>7「星」-9</t>
  </si>
  <si>
    <t>7「星」-10</t>
  </si>
  <si>
    <t>いつも自由でありたいと思っている</t>
  </si>
  <si>
    <t>常に新しい事にチャレンジしたい。</t>
  </si>
  <si>
    <t>新しい世界観に触れたい。好奇心が止まらない。</t>
  </si>
  <si>
    <t>同じ場所にいる事が苦痛で仕方ない。</t>
  </si>
  <si>
    <t>マンネリ・束縛が嫌で、自分の人生は自分のもの。自分の時間は自分のものと思う</t>
  </si>
  <si>
    <t>自分の時間は自分のものだという思考がある</t>
  </si>
  <si>
    <t>引越しや環境などを新しくすると調子が良くなる</t>
  </si>
  <si>
    <t>インスピレーションが高まるとそれが外見に反映していく</t>
  </si>
  <si>
    <t>動き続けることで疲れない、逆に止まっていると疲れる</t>
  </si>
  <si>
    <t>8「旅」-1</t>
    <phoneticPr fontId="3"/>
  </si>
  <si>
    <t>8「旅」-2</t>
  </si>
  <si>
    <t>8「旅」-3</t>
  </si>
  <si>
    <t>8「旅」-4</t>
  </si>
  <si>
    <t>8「旅」-5</t>
  </si>
  <si>
    <t>8「旅」-6</t>
  </si>
  <si>
    <t>8「旅」-7</t>
  </si>
  <si>
    <t>8「旅」-8</t>
  </si>
  <si>
    <t>8「旅」-9</t>
  </si>
  <si>
    <t>8「旅」-10</t>
  </si>
  <si>
    <t>自分の中で確固たる価値観がある</t>
  </si>
  <si>
    <t>客観的に情報分析・集約する習慣がある</t>
  </si>
  <si>
    <t>勉強熱心で、向上心が高い。</t>
  </si>
  <si>
    <t>宇宙や未知の世界を探求するのが好き。</t>
  </si>
  <si>
    <t>習慣化したことをなかなか辞めれない</t>
  </si>
  <si>
    <t>はっきり言って頑固だ</t>
  </si>
  <si>
    <t>小さい時に親から「言い出したら聞かない」と言われたことがある</t>
  </si>
  <si>
    <t>昔からある自分家の習慣ができないと感情が乱れる</t>
  </si>
  <si>
    <t>成長、ステップアップへ意識が低くなるとうまくいかなくなる</t>
  </si>
  <si>
    <t>9「宙」-1</t>
    <phoneticPr fontId="3"/>
  </si>
  <si>
    <t>9「宙」-2</t>
  </si>
  <si>
    <t>9「宙」-3</t>
  </si>
  <si>
    <t>9「宙」-4</t>
  </si>
  <si>
    <t>9「宙」-5</t>
  </si>
  <si>
    <t>9「宙」-6</t>
  </si>
  <si>
    <t>9「宙」-7</t>
  </si>
  <si>
    <t>9「宙」-8</t>
  </si>
  <si>
    <t>9「宙」-9</t>
  </si>
  <si>
    <t>9「宙」-10</t>
  </si>
  <si>
    <t>質問番号</t>
    <rPh sb="0" eb="2">
      <t>シツモン</t>
    </rPh>
    <rPh sb="2" eb="4">
      <t>バンゴウ</t>
    </rPh>
    <phoneticPr fontId="3"/>
  </si>
  <si>
    <t>ナンバー</t>
    <phoneticPr fontId="3"/>
  </si>
  <si>
    <t>質問No.</t>
    <rPh sb="0" eb="2">
      <t>シツモン</t>
    </rPh>
    <phoneticPr fontId="3"/>
  </si>
  <si>
    <t>質問内容</t>
    <rPh sb="0" eb="2">
      <t>シツモン</t>
    </rPh>
    <rPh sb="2" eb="4">
      <t>ナイヨウ</t>
    </rPh>
    <phoneticPr fontId="3"/>
  </si>
  <si>
    <t>カラー</t>
    <phoneticPr fontId="3"/>
  </si>
  <si>
    <t>パーソナル(3)</t>
    <phoneticPr fontId="3"/>
  </si>
  <si>
    <t>パーソナル(2)</t>
    <phoneticPr fontId="3"/>
  </si>
  <si>
    <t>パーソナル(1)</t>
    <phoneticPr fontId="3"/>
  </si>
  <si>
    <t>■セロカラー</t>
    <phoneticPr fontId="3"/>
  </si>
  <si>
    <t>■あなたが今までに社会の中で「才能」「個性」が成長したと思うきっかけはなんですか？</t>
    <phoneticPr fontId="3"/>
  </si>
  <si>
    <t>■あなたが仕事や社会の中で不得意、陥りがちなことで当てはまるものを選んでください。</t>
    <phoneticPr fontId="3"/>
  </si>
  <si>
    <t>清楚な雰囲気</t>
  </si>
  <si>
    <t>純粋な人</t>
  </si>
  <si>
    <t>優しい雰囲気</t>
  </si>
  <si>
    <t>人に影響されやすい</t>
  </si>
  <si>
    <t>気分が変わりやすい</t>
  </si>
  <si>
    <t>順応性は高い</t>
  </si>
  <si>
    <t>人を信じている</t>
  </si>
  <si>
    <t>白色が好き</t>
  </si>
  <si>
    <t>人間関係に悩みやすい</t>
  </si>
  <si>
    <t>自分の時間をゆっくり取ることで魅力が出る</t>
  </si>
  <si>
    <t>白-1</t>
    <rPh sb="0" eb="1">
      <t>ハク</t>
    </rPh>
    <phoneticPr fontId="3"/>
  </si>
  <si>
    <t>白-2</t>
    <rPh sb="0" eb="1">
      <t>ハク</t>
    </rPh>
    <phoneticPr fontId="3"/>
  </si>
  <si>
    <t>白-3</t>
    <rPh sb="0" eb="1">
      <t>ハク</t>
    </rPh>
    <phoneticPr fontId="3"/>
  </si>
  <si>
    <t>白-4</t>
    <rPh sb="0" eb="1">
      <t>ハク</t>
    </rPh>
    <phoneticPr fontId="3"/>
  </si>
  <si>
    <t>白-5</t>
    <rPh sb="0" eb="1">
      <t>ハク</t>
    </rPh>
    <phoneticPr fontId="3"/>
  </si>
  <si>
    <t>白-6</t>
    <rPh sb="0" eb="1">
      <t>ハク</t>
    </rPh>
    <phoneticPr fontId="3"/>
  </si>
  <si>
    <t>白-7</t>
    <rPh sb="0" eb="1">
      <t>ハク</t>
    </rPh>
    <phoneticPr fontId="3"/>
  </si>
  <si>
    <t>白-8</t>
    <rPh sb="0" eb="1">
      <t>ハク</t>
    </rPh>
    <phoneticPr fontId="3"/>
  </si>
  <si>
    <t>白-9</t>
    <rPh sb="0" eb="1">
      <t>ハク</t>
    </rPh>
    <phoneticPr fontId="3"/>
  </si>
  <si>
    <t>白-10</t>
    <rPh sb="0" eb="1">
      <t>ハク</t>
    </rPh>
    <phoneticPr fontId="3"/>
  </si>
  <si>
    <t>情熱的</t>
  </si>
  <si>
    <t>真面目な性格</t>
  </si>
  <si>
    <t>感情の起伏が表に出やすい</t>
  </si>
  <si>
    <t>目立ちやすい</t>
  </si>
  <si>
    <t>感情的に物事を捉える</t>
  </si>
  <si>
    <t>人気者だ</t>
  </si>
  <si>
    <t>人を魅了する情熱</t>
  </si>
  <si>
    <t>自分の感情を楽しむことで魅力がアップ</t>
  </si>
  <si>
    <t>何を考えているか分かりやすい</t>
  </si>
  <si>
    <t>赤-1</t>
    <rPh sb="0" eb="1">
      <t>セキ</t>
    </rPh>
    <phoneticPr fontId="3"/>
  </si>
  <si>
    <t>赤-2</t>
    <rPh sb="0" eb="1">
      <t>セキ</t>
    </rPh>
    <phoneticPr fontId="3"/>
  </si>
  <si>
    <t>赤-3</t>
    <rPh sb="0" eb="1">
      <t>セキ</t>
    </rPh>
    <phoneticPr fontId="3"/>
  </si>
  <si>
    <t>赤-4</t>
    <rPh sb="0" eb="1">
      <t>セキ</t>
    </rPh>
    <phoneticPr fontId="3"/>
  </si>
  <si>
    <t>赤-5</t>
    <rPh sb="0" eb="1">
      <t>セキ</t>
    </rPh>
    <phoneticPr fontId="3"/>
  </si>
  <si>
    <t>赤-6</t>
    <rPh sb="0" eb="1">
      <t>セキ</t>
    </rPh>
    <phoneticPr fontId="3"/>
  </si>
  <si>
    <t>赤-7</t>
    <rPh sb="0" eb="1">
      <t>セキ</t>
    </rPh>
    <phoneticPr fontId="3"/>
  </si>
  <si>
    <t>赤-8</t>
    <rPh sb="0" eb="1">
      <t>セキ</t>
    </rPh>
    <phoneticPr fontId="3"/>
  </si>
  <si>
    <t>赤-9</t>
    <rPh sb="0" eb="1">
      <t>セキ</t>
    </rPh>
    <phoneticPr fontId="3"/>
  </si>
  <si>
    <t>赤-10</t>
    <rPh sb="0" eb="1">
      <t>セキ</t>
    </rPh>
    <phoneticPr fontId="3"/>
  </si>
  <si>
    <t>人目を気にしがち</t>
  </si>
  <si>
    <t>穏やかな雰囲気・空気感を持つ</t>
  </si>
  <si>
    <t>細かい事に気がつく</t>
  </si>
  <si>
    <t>責任感が強い</t>
  </si>
  <si>
    <t>いつも完璧を目指している</t>
  </si>
  <si>
    <t>責任感を楽しめる</t>
  </si>
  <si>
    <t>安らぎ感が魅力</t>
  </si>
  <si>
    <t>大切な人を輝かせるサポートができる</t>
  </si>
  <si>
    <t>人に安心を与える</t>
  </si>
  <si>
    <t>人の目を気にせずチャレンジする</t>
  </si>
  <si>
    <t>橙-1</t>
    <rPh sb="0" eb="1">
      <t>トウ</t>
    </rPh>
    <phoneticPr fontId="3"/>
  </si>
  <si>
    <t>橙-2</t>
    <rPh sb="0" eb="1">
      <t>トウ</t>
    </rPh>
    <phoneticPr fontId="3"/>
  </si>
  <si>
    <t>橙-3</t>
    <rPh sb="0" eb="1">
      <t>トウ</t>
    </rPh>
    <phoneticPr fontId="3"/>
  </si>
  <si>
    <t>橙-4</t>
    <rPh sb="0" eb="1">
      <t>トウ</t>
    </rPh>
    <phoneticPr fontId="3"/>
  </si>
  <si>
    <t>橙-5</t>
    <rPh sb="0" eb="1">
      <t>トウ</t>
    </rPh>
    <phoneticPr fontId="3"/>
  </si>
  <si>
    <t>橙-6</t>
    <rPh sb="0" eb="1">
      <t>トウ</t>
    </rPh>
    <phoneticPr fontId="3"/>
  </si>
  <si>
    <t>橙-7</t>
    <rPh sb="0" eb="1">
      <t>トウ</t>
    </rPh>
    <phoneticPr fontId="3"/>
  </si>
  <si>
    <t>橙-8</t>
    <rPh sb="0" eb="1">
      <t>トウ</t>
    </rPh>
    <phoneticPr fontId="3"/>
  </si>
  <si>
    <t>橙-9</t>
    <rPh sb="0" eb="1">
      <t>トウ</t>
    </rPh>
    <phoneticPr fontId="3"/>
  </si>
  <si>
    <t>橙-10</t>
    <rPh sb="0" eb="1">
      <t>トウ</t>
    </rPh>
    <phoneticPr fontId="3"/>
  </si>
  <si>
    <t>底抜けに明るい</t>
  </si>
  <si>
    <t>楽観的な考え方をしている</t>
  </si>
  <si>
    <t>ムードメーカー的存在</t>
  </si>
  <si>
    <t>人に喜んでもらう事が好き</t>
  </si>
  <si>
    <t>楽しんでいる笑顔が魅力</t>
  </si>
  <si>
    <t>すごくユーモア</t>
  </si>
  <si>
    <t>人に勇気を与える</t>
  </si>
  <si>
    <t>いつも最新の情報を持っている</t>
  </si>
  <si>
    <t>仲間がいると輝いている</t>
  </si>
  <si>
    <t>お調子者でたまに周りに迷惑をかける</t>
  </si>
  <si>
    <t>黄-1</t>
    <rPh sb="0" eb="1">
      <t>オウ</t>
    </rPh>
    <phoneticPr fontId="3"/>
  </si>
  <si>
    <t>黄-2</t>
    <rPh sb="0" eb="1">
      <t>オウ</t>
    </rPh>
    <phoneticPr fontId="3"/>
  </si>
  <si>
    <t>黄-3</t>
    <rPh sb="0" eb="1">
      <t>オウ</t>
    </rPh>
    <phoneticPr fontId="3"/>
  </si>
  <si>
    <t>黄-4</t>
    <rPh sb="0" eb="1">
      <t>オウ</t>
    </rPh>
    <phoneticPr fontId="3"/>
  </si>
  <si>
    <t>黄-5</t>
    <rPh sb="0" eb="1">
      <t>オウ</t>
    </rPh>
    <phoneticPr fontId="3"/>
  </si>
  <si>
    <t>黄-6</t>
    <rPh sb="0" eb="1">
      <t>オウ</t>
    </rPh>
    <phoneticPr fontId="3"/>
  </si>
  <si>
    <t>黄-7</t>
    <rPh sb="0" eb="1">
      <t>オウ</t>
    </rPh>
    <phoneticPr fontId="3"/>
  </si>
  <si>
    <t>黄-8</t>
    <rPh sb="0" eb="1">
      <t>オウ</t>
    </rPh>
    <phoneticPr fontId="3"/>
  </si>
  <si>
    <t>黄-9</t>
    <rPh sb="0" eb="1">
      <t>オウ</t>
    </rPh>
    <phoneticPr fontId="3"/>
  </si>
  <si>
    <t>黄-10</t>
    <rPh sb="0" eb="1">
      <t>オウ</t>
    </rPh>
    <phoneticPr fontId="3"/>
  </si>
  <si>
    <t>存在そのものが癒し系</t>
  </si>
  <si>
    <t>素朴で素直な性格</t>
  </si>
  <si>
    <t>ぶれにくい</t>
  </si>
  <si>
    <t>周りに対する気遣いができる</t>
  </si>
  <si>
    <t>見ず知らずの人にも親切</t>
  </si>
  <si>
    <t>お疲れ気味な人の相談役</t>
  </si>
  <si>
    <t>人の笑顔、勇気を引き出せる</t>
  </si>
  <si>
    <t>人のためばかり考えている</t>
  </si>
  <si>
    <t>自分も優しくされたい人</t>
  </si>
  <si>
    <t>山や森林などの中にいると魅力が上がる</t>
  </si>
  <si>
    <t>緑-1</t>
    <rPh sb="0" eb="1">
      <t>リョク</t>
    </rPh>
    <phoneticPr fontId="3"/>
  </si>
  <si>
    <t>緑-2</t>
    <rPh sb="0" eb="1">
      <t>リョク</t>
    </rPh>
    <phoneticPr fontId="3"/>
  </si>
  <si>
    <t>緑-3</t>
    <rPh sb="0" eb="1">
      <t>リョク</t>
    </rPh>
    <phoneticPr fontId="3"/>
  </si>
  <si>
    <t>緑-4</t>
    <rPh sb="0" eb="1">
      <t>リョク</t>
    </rPh>
    <phoneticPr fontId="3"/>
  </si>
  <si>
    <t>緑-5</t>
    <rPh sb="0" eb="1">
      <t>リョク</t>
    </rPh>
    <phoneticPr fontId="3"/>
  </si>
  <si>
    <t>緑-6</t>
    <rPh sb="0" eb="1">
      <t>リョク</t>
    </rPh>
    <phoneticPr fontId="3"/>
  </si>
  <si>
    <t>緑-7</t>
    <rPh sb="0" eb="1">
      <t>リョク</t>
    </rPh>
    <phoneticPr fontId="3"/>
  </si>
  <si>
    <t>緑-8</t>
    <rPh sb="0" eb="1">
      <t>リョク</t>
    </rPh>
    <phoneticPr fontId="3"/>
  </si>
  <si>
    <t>緑-9</t>
    <rPh sb="0" eb="1">
      <t>リョク</t>
    </rPh>
    <phoneticPr fontId="3"/>
  </si>
  <si>
    <t>緑-10</t>
    <rPh sb="0" eb="1">
      <t>リョク</t>
    </rPh>
    <phoneticPr fontId="3"/>
  </si>
  <si>
    <t>感情が表に出ない読めない人</t>
  </si>
  <si>
    <t>単独行動が多い</t>
  </si>
  <si>
    <t>周りの人と距離感を持っている</t>
  </si>
  <si>
    <t>静かな場所で1人の時間を重要にしている</t>
  </si>
  <si>
    <t>環境や人、ポジションに左右されやすい</t>
  </si>
  <si>
    <t>さっぱりしている</t>
  </si>
  <si>
    <t>思いやりの深さが魅力</t>
  </si>
  <si>
    <t>心が広い</t>
  </si>
  <si>
    <t>うまく行かない時、冷たい人</t>
  </si>
  <si>
    <t>いつも冷静に物事を見て客観視できる</t>
  </si>
  <si>
    <t>青-1</t>
    <rPh sb="0" eb="1">
      <t>アオ</t>
    </rPh>
    <phoneticPr fontId="3"/>
  </si>
  <si>
    <t>青-2</t>
    <rPh sb="0" eb="1">
      <t>アオ</t>
    </rPh>
    <phoneticPr fontId="3"/>
  </si>
  <si>
    <t>青-3</t>
    <rPh sb="0" eb="1">
      <t>アオ</t>
    </rPh>
    <phoneticPr fontId="3"/>
  </si>
  <si>
    <t>青-4</t>
    <rPh sb="0" eb="1">
      <t>アオ</t>
    </rPh>
    <phoneticPr fontId="3"/>
  </si>
  <si>
    <t>青-5</t>
    <rPh sb="0" eb="1">
      <t>アオ</t>
    </rPh>
    <phoneticPr fontId="3"/>
  </si>
  <si>
    <t>青-6</t>
    <rPh sb="0" eb="1">
      <t>アオ</t>
    </rPh>
    <phoneticPr fontId="3"/>
  </si>
  <si>
    <t>青-7</t>
    <rPh sb="0" eb="1">
      <t>アオ</t>
    </rPh>
    <phoneticPr fontId="3"/>
  </si>
  <si>
    <t>青-8</t>
    <rPh sb="0" eb="1">
      <t>アオ</t>
    </rPh>
    <phoneticPr fontId="3"/>
  </si>
  <si>
    <t>青-9</t>
    <rPh sb="0" eb="1">
      <t>アオ</t>
    </rPh>
    <phoneticPr fontId="3"/>
  </si>
  <si>
    <t>青-10</t>
    <rPh sb="0" eb="1">
      <t>アオ</t>
    </rPh>
    <phoneticPr fontId="3"/>
  </si>
  <si>
    <t>センスが良い</t>
  </si>
  <si>
    <t>意地っ張り</t>
  </si>
  <si>
    <t>ロマンティストな感性が魅力</t>
  </si>
  <si>
    <t>寂しがり屋</t>
  </si>
  <si>
    <t>目立つ事が好き</t>
  </si>
  <si>
    <t>周りを巻き込むスター性がある</t>
  </si>
  <si>
    <t>人の魅力を見つけ、引き出せる</t>
  </si>
  <si>
    <t>人を魅了する世界観を持っている</t>
  </si>
  <si>
    <t>憧れの人ができると魅力がアップする</t>
  </si>
  <si>
    <t>占いなどの世界観が好き</t>
  </si>
  <si>
    <t>藍-1</t>
    <rPh sb="0" eb="1">
      <t>ラン</t>
    </rPh>
    <phoneticPr fontId="3"/>
  </si>
  <si>
    <t>藍-2</t>
    <rPh sb="0" eb="1">
      <t>ラン</t>
    </rPh>
    <phoneticPr fontId="3"/>
  </si>
  <si>
    <t>藍-3</t>
    <rPh sb="0" eb="1">
      <t>ラン</t>
    </rPh>
    <phoneticPr fontId="3"/>
  </si>
  <si>
    <t>藍-4</t>
    <rPh sb="0" eb="1">
      <t>ラン</t>
    </rPh>
    <phoneticPr fontId="3"/>
  </si>
  <si>
    <t>藍-5</t>
    <rPh sb="0" eb="1">
      <t>ラン</t>
    </rPh>
    <phoneticPr fontId="3"/>
  </si>
  <si>
    <t>藍-6</t>
    <rPh sb="0" eb="1">
      <t>ラン</t>
    </rPh>
    <phoneticPr fontId="3"/>
  </si>
  <si>
    <t>藍-7</t>
    <rPh sb="0" eb="1">
      <t>ラン</t>
    </rPh>
    <phoneticPr fontId="3"/>
  </si>
  <si>
    <t>藍-8</t>
    <rPh sb="0" eb="1">
      <t>ラン</t>
    </rPh>
    <phoneticPr fontId="3"/>
  </si>
  <si>
    <t>藍-9</t>
    <rPh sb="0" eb="1">
      <t>ラン</t>
    </rPh>
    <phoneticPr fontId="3"/>
  </si>
  <si>
    <t>藍-10</t>
    <rPh sb="0" eb="1">
      <t>ラン</t>
    </rPh>
    <phoneticPr fontId="3"/>
  </si>
  <si>
    <t>アイデア力がある</t>
  </si>
  <si>
    <t>自由をこよなく愛し、束縛を嫌う</t>
  </si>
  <si>
    <t>単独行動が得意</t>
  </si>
  <si>
    <t>興味が出たら何でもやる</t>
  </si>
  <si>
    <t>楽しむ事が上手</t>
  </si>
  <si>
    <t>人に楽しさを与えれる</t>
  </si>
  <si>
    <t>新しいものに挑戦していると魅力アップ</t>
  </si>
  <si>
    <t>チャレンジする姿を見て自然に仲間が集まる</t>
  </si>
  <si>
    <t>マンネリが嫌い</t>
  </si>
  <si>
    <t>チャレンジ・挑戦しないことで魅力ダウン</t>
  </si>
  <si>
    <t>紫-1</t>
    <rPh sb="0" eb="1">
      <t>シ</t>
    </rPh>
    <phoneticPr fontId="3"/>
  </si>
  <si>
    <t>紫-2</t>
    <rPh sb="0" eb="1">
      <t>シ</t>
    </rPh>
    <phoneticPr fontId="3"/>
  </si>
  <si>
    <t>紫-3</t>
    <rPh sb="0" eb="1">
      <t>シ</t>
    </rPh>
    <phoneticPr fontId="3"/>
  </si>
  <si>
    <t>紫-4</t>
    <rPh sb="0" eb="1">
      <t>シ</t>
    </rPh>
    <phoneticPr fontId="3"/>
  </si>
  <si>
    <t>紫-5</t>
    <rPh sb="0" eb="1">
      <t>シ</t>
    </rPh>
    <phoneticPr fontId="3"/>
  </si>
  <si>
    <t>紫-6</t>
    <rPh sb="0" eb="1">
      <t>シ</t>
    </rPh>
    <phoneticPr fontId="3"/>
  </si>
  <si>
    <t>紫-7</t>
    <rPh sb="0" eb="1">
      <t>シ</t>
    </rPh>
    <phoneticPr fontId="3"/>
  </si>
  <si>
    <t>紫-8</t>
    <rPh sb="0" eb="1">
      <t>シ</t>
    </rPh>
    <phoneticPr fontId="3"/>
  </si>
  <si>
    <t>紫-9</t>
    <rPh sb="0" eb="1">
      <t>シ</t>
    </rPh>
    <phoneticPr fontId="3"/>
  </si>
  <si>
    <t>紫-10</t>
    <rPh sb="0" eb="1">
      <t>シ</t>
    </rPh>
    <phoneticPr fontId="3"/>
  </si>
  <si>
    <t>自分の楽しみ方を知っている</t>
  </si>
  <si>
    <t>好奇心旺盛</t>
  </si>
  <si>
    <t>自分の信念や志を強く持っている</t>
  </si>
  <si>
    <t>自分を追求している</t>
  </si>
  <si>
    <t>白黒はっきりしている</t>
  </si>
  <si>
    <t>ピンチはチャンスという言葉がぴったり</t>
  </si>
  <si>
    <t>周りに安心感を与える</t>
  </si>
  <si>
    <t>潔さが魅力</t>
  </si>
  <si>
    <t>高い判断力とスピード感がある</t>
  </si>
  <si>
    <t>弱っている事を伝えるのが下手</t>
  </si>
  <si>
    <t>黒-1</t>
    <rPh sb="0" eb="1">
      <t>コク</t>
    </rPh>
    <phoneticPr fontId="3"/>
  </si>
  <si>
    <t>黒-2</t>
    <rPh sb="0" eb="1">
      <t>コク</t>
    </rPh>
    <phoneticPr fontId="3"/>
  </si>
  <si>
    <t>黒-3</t>
    <rPh sb="0" eb="1">
      <t>コク</t>
    </rPh>
    <phoneticPr fontId="3"/>
  </si>
  <si>
    <t>黒-4</t>
    <rPh sb="0" eb="1">
      <t>コク</t>
    </rPh>
    <phoneticPr fontId="3"/>
  </si>
  <si>
    <t>黒-5</t>
    <rPh sb="0" eb="1">
      <t>コク</t>
    </rPh>
    <phoneticPr fontId="3"/>
  </si>
  <si>
    <t>黒-6</t>
    <rPh sb="0" eb="1">
      <t>コク</t>
    </rPh>
    <phoneticPr fontId="3"/>
  </si>
  <si>
    <t>黒-7</t>
    <rPh sb="0" eb="1">
      <t>コク</t>
    </rPh>
    <phoneticPr fontId="3"/>
  </si>
  <si>
    <t>黒-8</t>
    <rPh sb="0" eb="1">
      <t>コク</t>
    </rPh>
    <phoneticPr fontId="3"/>
  </si>
  <si>
    <t>黒-9</t>
    <rPh sb="0" eb="1">
      <t>コク</t>
    </rPh>
    <phoneticPr fontId="3"/>
  </si>
  <si>
    <t>黒-10</t>
    <rPh sb="0" eb="1">
      <t>コク</t>
    </rPh>
    <phoneticPr fontId="3"/>
  </si>
  <si>
    <t>緑</t>
    <rPh sb="0" eb="1">
      <t>リョク</t>
    </rPh>
    <phoneticPr fontId="3"/>
  </si>
  <si>
    <t>黒</t>
    <rPh sb="0" eb="1">
      <t>コク</t>
    </rPh>
    <phoneticPr fontId="3"/>
  </si>
  <si>
    <t>白</t>
    <rPh sb="0" eb="1">
      <t>ハク</t>
    </rPh>
    <phoneticPr fontId="3"/>
  </si>
  <si>
    <t>紫</t>
    <rPh sb="0" eb="1">
      <t>シ</t>
    </rPh>
    <phoneticPr fontId="3"/>
  </si>
  <si>
    <t>青</t>
    <rPh sb="0" eb="1">
      <t>セイ</t>
    </rPh>
    <phoneticPr fontId="3"/>
  </si>
  <si>
    <t>赤</t>
    <rPh sb="0" eb="1">
      <t>セキ</t>
    </rPh>
    <phoneticPr fontId="3"/>
  </si>
  <si>
    <t>黄</t>
    <rPh sb="0" eb="1">
      <t>オウ</t>
    </rPh>
    <phoneticPr fontId="3"/>
  </si>
  <si>
    <t>橙</t>
    <rPh sb="0" eb="1">
      <t>トウ</t>
    </rPh>
    <phoneticPr fontId="3"/>
  </si>
  <si>
    <t>藍</t>
    <rPh sb="0" eb="1">
      <t>ラン</t>
    </rPh>
    <phoneticPr fontId="3"/>
  </si>
  <si>
    <t>■あなたは周りからどのような印象を持たれていると思いますか？</t>
    <phoneticPr fontId="3"/>
  </si>
  <si>
    <t>　周りからどんな魅力を持っていると思われている感じますか？</t>
    <phoneticPr fontId="3"/>
  </si>
  <si>
    <t>あなたは周りからどのような印象を持たれていると思いますか？
周りからどんな魅力を持っていると思われている感じますか？</t>
    <phoneticPr fontId="3"/>
  </si>
  <si>
    <t>自分の意思をしっかり持っている</t>
  </si>
  <si>
    <t>頑固な一面がある</t>
  </si>
  <si>
    <t>主体的になりやすい</t>
  </si>
  <si>
    <t>頼られる存在になりやすく、なりたい</t>
  </si>
  <si>
    <t>仲間を守りたい</t>
  </si>
  <si>
    <t>仕切り屋</t>
  </si>
  <si>
    <t>環境の中で一番でいたい</t>
  </si>
  <si>
    <t>全てのことを知り、把握していたい</t>
  </si>
  <si>
    <t>弱みを見せたくない</t>
  </si>
  <si>
    <t>譲ることが苦手</t>
  </si>
  <si>
    <t>全-1</t>
    <rPh sb="0" eb="1">
      <t>ゼン</t>
    </rPh>
    <phoneticPr fontId="3"/>
  </si>
  <si>
    <t>全-2</t>
    <rPh sb="0" eb="1">
      <t>ゼン</t>
    </rPh>
    <phoneticPr fontId="3"/>
  </si>
  <si>
    <t>全-3</t>
    <rPh sb="0" eb="1">
      <t>ゼン</t>
    </rPh>
    <phoneticPr fontId="3"/>
  </si>
  <si>
    <t>全-4</t>
    <rPh sb="0" eb="1">
      <t>ゼン</t>
    </rPh>
    <phoneticPr fontId="3"/>
  </si>
  <si>
    <t>全-5</t>
    <rPh sb="0" eb="1">
      <t>ゼン</t>
    </rPh>
    <phoneticPr fontId="3"/>
  </si>
  <si>
    <t>全-6</t>
    <rPh sb="0" eb="1">
      <t>ゼン</t>
    </rPh>
    <phoneticPr fontId="3"/>
  </si>
  <si>
    <t>全-7</t>
    <rPh sb="0" eb="1">
      <t>ゼン</t>
    </rPh>
    <phoneticPr fontId="3"/>
  </si>
  <si>
    <t>全-8</t>
    <rPh sb="0" eb="1">
      <t>ゼン</t>
    </rPh>
    <phoneticPr fontId="3"/>
  </si>
  <si>
    <t>全-9</t>
    <rPh sb="0" eb="1">
      <t>ゼン</t>
    </rPh>
    <phoneticPr fontId="3"/>
  </si>
  <si>
    <t>全-10</t>
    <rPh sb="0" eb="1">
      <t>ゼン</t>
    </rPh>
    <phoneticPr fontId="3"/>
  </si>
  <si>
    <t>気分屋である</t>
  </si>
  <si>
    <t>勉強家で真面目である</t>
  </si>
  <si>
    <t>独創性がある</t>
  </si>
  <si>
    <t>ナルシスト的な感性を持っている</t>
  </si>
  <si>
    <t>段取りが得意で準備・段取りを重要視している</t>
  </si>
  <si>
    <t>情報収集が得意である</t>
  </si>
  <si>
    <t>使命感があるとうまくいく</t>
  </si>
  <si>
    <t>いつもマイペースである</t>
  </si>
  <si>
    <t>判断基準がはっきりしている</t>
  </si>
  <si>
    <t>協調性がないように思われやすい</t>
  </si>
  <si>
    <t>空-1</t>
    <rPh sb="0" eb="1">
      <t>ソラ</t>
    </rPh>
    <phoneticPr fontId="3"/>
  </si>
  <si>
    <t>空-2</t>
    <rPh sb="0" eb="1">
      <t>ソラ</t>
    </rPh>
    <phoneticPr fontId="3"/>
  </si>
  <si>
    <t>空-3</t>
    <rPh sb="0" eb="1">
      <t>ソラ</t>
    </rPh>
    <phoneticPr fontId="3"/>
  </si>
  <si>
    <t>空-4</t>
    <rPh sb="0" eb="1">
      <t>ソラ</t>
    </rPh>
    <phoneticPr fontId="3"/>
  </si>
  <si>
    <t>空-5</t>
    <rPh sb="0" eb="1">
      <t>ソラ</t>
    </rPh>
    <phoneticPr fontId="3"/>
  </si>
  <si>
    <t>空-6</t>
    <rPh sb="0" eb="1">
      <t>ソラ</t>
    </rPh>
    <phoneticPr fontId="3"/>
  </si>
  <si>
    <t>空-7</t>
    <rPh sb="0" eb="1">
      <t>ソラ</t>
    </rPh>
    <phoneticPr fontId="3"/>
  </si>
  <si>
    <t>空-8</t>
    <rPh sb="0" eb="1">
      <t>ソラ</t>
    </rPh>
    <phoneticPr fontId="3"/>
  </si>
  <si>
    <t>空-9</t>
    <rPh sb="0" eb="1">
      <t>ソラ</t>
    </rPh>
    <phoneticPr fontId="3"/>
  </si>
  <si>
    <t>空-10</t>
    <rPh sb="0" eb="1">
      <t>ソラ</t>
    </rPh>
    <phoneticPr fontId="3"/>
  </si>
  <si>
    <t>自由を探求する</t>
  </si>
  <si>
    <t>スター的存在に憧れる</t>
  </si>
  <si>
    <t>自己アピールが強い</t>
  </si>
  <si>
    <t>興味のあることだけに関わる</t>
  </si>
  <si>
    <t>準備をしっかりする</t>
  </si>
  <si>
    <t>システム化・戦略を立てたりすることが好き</t>
  </si>
  <si>
    <t>勉強・仕事が好き</t>
  </si>
  <si>
    <t>独特の感性を持ち、芸術的感性が高い</t>
  </si>
  <si>
    <t>仕組みやスキームといった概要を作ることが得意</t>
  </si>
  <si>
    <t>しばしば一度作ったもの、積み上げたものをリセットしてしまう</t>
  </si>
  <si>
    <t>智-1</t>
    <rPh sb="0" eb="1">
      <t>チ</t>
    </rPh>
    <phoneticPr fontId="3"/>
  </si>
  <si>
    <t>智-2</t>
    <rPh sb="0" eb="1">
      <t>チ</t>
    </rPh>
    <phoneticPr fontId="3"/>
  </si>
  <si>
    <t>智-3</t>
    <rPh sb="0" eb="1">
      <t>チ</t>
    </rPh>
    <phoneticPr fontId="3"/>
  </si>
  <si>
    <t>智-4</t>
    <rPh sb="0" eb="1">
      <t>チ</t>
    </rPh>
    <phoneticPr fontId="3"/>
  </si>
  <si>
    <t>智-5</t>
    <rPh sb="0" eb="1">
      <t>チ</t>
    </rPh>
    <phoneticPr fontId="3"/>
  </si>
  <si>
    <t>智-6</t>
    <rPh sb="0" eb="1">
      <t>チ</t>
    </rPh>
    <phoneticPr fontId="3"/>
  </si>
  <si>
    <t>智-7</t>
    <rPh sb="0" eb="1">
      <t>チ</t>
    </rPh>
    <phoneticPr fontId="3"/>
  </si>
  <si>
    <t>智-8</t>
    <rPh sb="0" eb="1">
      <t>チ</t>
    </rPh>
    <phoneticPr fontId="3"/>
  </si>
  <si>
    <t>智-9</t>
    <rPh sb="0" eb="1">
      <t>チ</t>
    </rPh>
    <phoneticPr fontId="3"/>
  </si>
  <si>
    <t>智-10</t>
    <rPh sb="0" eb="1">
      <t>チ</t>
    </rPh>
    <phoneticPr fontId="3"/>
  </si>
  <si>
    <t>几帳面で真面目である</t>
  </si>
  <si>
    <t>人間観察が好きだし、鋭い</t>
  </si>
  <si>
    <t>細かいことに気づくことが多い</t>
  </si>
  <si>
    <t>気遣いが上手である</t>
  </si>
  <si>
    <t>問題発見能力が高い</t>
  </si>
  <si>
    <t>意思が強く、プライドが高い</t>
  </si>
  <si>
    <t>役割をはっきり把握している</t>
  </si>
  <si>
    <t>リーダー的存在、ポジションが好きで得意</t>
  </si>
  <si>
    <t>人に対して細かいことが気になる</t>
  </si>
  <si>
    <t>自分の許容範囲を理解している</t>
  </si>
  <si>
    <t>王-1</t>
    <rPh sb="0" eb="1">
      <t>オウ</t>
    </rPh>
    <phoneticPr fontId="3"/>
  </si>
  <si>
    <t>王-2</t>
    <rPh sb="0" eb="1">
      <t>オウ</t>
    </rPh>
    <phoneticPr fontId="3"/>
  </si>
  <si>
    <t>王-3</t>
    <rPh sb="0" eb="1">
      <t>オウ</t>
    </rPh>
    <phoneticPr fontId="3"/>
  </si>
  <si>
    <t>王-4</t>
    <rPh sb="0" eb="1">
      <t>オウ</t>
    </rPh>
    <phoneticPr fontId="3"/>
  </si>
  <si>
    <t>王-5</t>
    <rPh sb="0" eb="1">
      <t>オウ</t>
    </rPh>
    <phoneticPr fontId="3"/>
  </si>
  <si>
    <t>王-6</t>
    <rPh sb="0" eb="1">
      <t>オウ</t>
    </rPh>
    <phoneticPr fontId="3"/>
  </si>
  <si>
    <t>王-7</t>
    <rPh sb="0" eb="1">
      <t>オウ</t>
    </rPh>
    <phoneticPr fontId="3"/>
  </si>
  <si>
    <t>王-8</t>
    <rPh sb="0" eb="1">
      <t>オウ</t>
    </rPh>
    <phoneticPr fontId="3"/>
  </si>
  <si>
    <t>王-9</t>
    <rPh sb="0" eb="1">
      <t>オウ</t>
    </rPh>
    <phoneticPr fontId="3"/>
  </si>
  <si>
    <t>王-10</t>
    <rPh sb="0" eb="1">
      <t>オウ</t>
    </rPh>
    <phoneticPr fontId="3"/>
  </si>
  <si>
    <t>コミュニケーション能力が高い</t>
  </si>
  <si>
    <t>人間関係での距離感を取るのが得意</t>
  </si>
  <si>
    <t>束縛が苦手</t>
  </si>
  <si>
    <t>社交的である</t>
  </si>
  <si>
    <t>八方美人に見られる</t>
  </si>
  <si>
    <t>汗を掻く仕事が苦手</t>
  </si>
  <si>
    <t>華やかな場所に憧れる</t>
  </si>
  <si>
    <t>交渉などの仕事が得意</t>
  </si>
  <si>
    <t>大きな責任を課せられるのが苦手</t>
  </si>
  <si>
    <t>公-1</t>
    <rPh sb="0" eb="1">
      <t>コウ</t>
    </rPh>
    <phoneticPr fontId="3"/>
  </si>
  <si>
    <t>公-2</t>
    <rPh sb="0" eb="1">
      <t>コウ</t>
    </rPh>
    <phoneticPr fontId="3"/>
  </si>
  <si>
    <t>公-3</t>
    <rPh sb="0" eb="1">
      <t>コウ</t>
    </rPh>
    <phoneticPr fontId="3"/>
  </si>
  <si>
    <t>公-4</t>
    <rPh sb="0" eb="1">
      <t>コウ</t>
    </rPh>
    <phoneticPr fontId="3"/>
  </si>
  <si>
    <t>公-5</t>
    <rPh sb="0" eb="1">
      <t>コウ</t>
    </rPh>
    <phoneticPr fontId="3"/>
  </si>
  <si>
    <t>公-6</t>
    <rPh sb="0" eb="1">
      <t>コウ</t>
    </rPh>
    <phoneticPr fontId="3"/>
  </si>
  <si>
    <t>公-7</t>
    <rPh sb="0" eb="1">
      <t>コウ</t>
    </rPh>
    <phoneticPr fontId="3"/>
  </si>
  <si>
    <t>公-8</t>
    <rPh sb="0" eb="1">
      <t>コウ</t>
    </rPh>
    <phoneticPr fontId="3"/>
  </si>
  <si>
    <t>公-9</t>
    <rPh sb="0" eb="1">
      <t>コウ</t>
    </rPh>
    <phoneticPr fontId="3"/>
  </si>
  <si>
    <t>公-10</t>
    <rPh sb="0" eb="1">
      <t>コウ</t>
    </rPh>
    <phoneticPr fontId="3"/>
  </si>
  <si>
    <t>負けず嫌いである</t>
  </si>
  <si>
    <t>向上心が高い</t>
  </si>
  <si>
    <t>いつもトップ（１番）を目指す</t>
  </si>
  <si>
    <t>正義感が強いが、判断に偏りがある</t>
  </si>
  <si>
    <t>感情的になりやすい</t>
  </si>
  <si>
    <t>自分基準の善悪がある</t>
  </si>
  <si>
    <t>戦国武将のような性格で戦国武将が好き</t>
  </si>
  <si>
    <t>平和主義である</t>
  </si>
  <si>
    <t>短気である</t>
  </si>
  <si>
    <t>ついつい戦いの中に身を置きやすい</t>
  </si>
  <si>
    <t>長-1</t>
    <rPh sb="0" eb="1">
      <t>オサ</t>
    </rPh>
    <phoneticPr fontId="3"/>
  </si>
  <si>
    <t>長-2</t>
    <rPh sb="0" eb="1">
      <t>オサ</t>
    </rPh>
    <phoneticPr fontId="3"/>
  </si>
  <si>
    <t>長-3</t>
    <rPh sb="0" eb="1">
      <t>オサ</t>
    </rPh>
    <phoneticPr fontId="3"/>
  </si>
  <si>
    <t>長-4</t>
    <rPh sb="0" eb="1">
      <t>オサ</t>
    </rPh>
    <phoneticPr fontId="3"/>
  </si>
  <si>
    <t>長-5</t>
    <rPh sb="0" eb="1">
      <t>オサ</t>
    </rPh>
    <phoneticPr fontId="3"/>
  </si>
  <si>
    <t>長-6</t>
    <rPh sb="0" eb="1">
      <t>オサ</t>
    </rPh>
    <phoneticPr fontId="3"/>
  </si>
  <si>
    <t>長-7</t>
    <rPh sb="0" eb="1">
      <t>オサ</t>
    </rPh>
    <phoneticPr fontId="3"/>
  </si>
  <si>
    <t>長-8</t>
    <rPh sb="0" eb="1">
      <t>オサ</t>
    </rPh>
    <phoneticPr fontId="3"/>
  </si>
  <si>
    <t>長-9</t>
    <rPh sb="0" eb="1">
      <t>オサ</t>
    </rPh>
    <phoneticPr fontId="3"/>
  </si>
  <si>
    <t>長-10</t>
    <rPh sb="0" eb="1">
      <t>オサ</t>
    </rPh>
    <phoneticPr fontId="3"/>
  </si>
  <si>
    <t>芸術家で感性は高い</t>
  </si>
  <si>
    <t>物事を感覚で捉える</t>
  </si>
  <si>
    <t>思い込みが強い</t>
  </si>
  <si>
    <t>悩みやすく、考えすぎてしまう</t>
  </si>
  <si>
    <t>飽きっぽい</t>
  </si>
  <si>
    <t>天才肌、スペシャリスト、技術者だと思う</t>
  </si>
  <si>
    <t>やりたいことが見つかると、周りが驚くほどの結果を出せる</t>
  </si>
  <si>
    <t>遊び心が満載である</t>
  </si>
  <si>
    <t>群れるのが苦手</t>
  </si>
  <si>
    <t>個性は人一倍豊かである</t>
  </si>
  <si>
    <t>匠-1</t>
    <rPh sb="0" eb="1">
      <t>タクミ</t>
    </rPh>
    <phoneticPr fontId="3"/>
  </si>
  <si>
    <t>匠-2</t>
    <rPh sb="0" eb="1">
      <t>タクミ</t>
    </rPh>
    <phoneticPr fontId="3"/>
  </si>
  <si>
    <t>匠-3</t>
    <rPh sb="0" eb="1">
      <t>タクミ</t>
    </rPh>
    <phoneticPr fontId="3"/>
  </si>
  <si>
    <t>匠-4</t>
    <rPh sb="0" eb="1">
      <t>タクミ</t>
    </rPh>
    <phoneticPr fontId="3"/>
  </si>
  <si>
    <t>匠-5</t>
    <rPh sb="0" eb="1">
      <t>タクミ</t>
    </rPh>
    <phoneticPr fontId="3"/>
  </si>
  <si>
    <t>匠-6</t>
    <rPh sb="0" eb="1">
      <t>タクミ</t>
    </rPh>
    <phoneticPr fontId="3"/>
  </si>
  <si>
    <t>匠-7</t>
    <rPh sb="0" eb="1">
      <t>タクミ</t>
    </rPh>
    <phoneticPr fontId="3"/>
  </si>
  <si>
    <t>匠-8</t>
    <rPh sb="0" eb="1">
      <t>タクミ</t>
    </rPh>
    <phoneticPr fontId="3"/>
  </si>
  <si>
    <t>匠-9</t>
    <rPh sb="0" eb="1">
      <t>タクミ</t>
    </rPh>
    <phoneticPr fontId="3"/>
  </si>
  <si>
    <t>匠-10</t>
    <rPh sb="0" eb="1">
      <t>タクミ</t>
    </rPh>
    <phoneticPr fontId="3"/>
  </si>
  <si>
    <t>努力家である</t>
  </si>
  <si>
    <t>ゼロから何かを作り出せる</t>
  </si>
  <si>
    <t>凝り性</t>
  </si>
  <si>
    <t>独立した、主体的な思考を持っている</t>
  </si>
  <si>
    <t>オリジナルを求める</t>
  </si>
  <si>
    <t>人の意見を聞くのが苦手</t>
  </si>
  <si>
    <t>プレーヤーとして動く方が楽しい</t>
  </si>
  <si>
    <t>人の上に立つことが好き</t>
  </si>
  <si>
    <t>広く広く行動する</t>
  </si>
  <si>
    <t>長いスパンで物事を考える</t>
  </si>
  <si>
    <t>創-1</t>
    <rPh sb="0" eb="1">
      <t>ソウ</t>
    </rPh>
    <phoneticPr fontId="3"/>
  </si>
  <si>
    <t>創-2</t>
    <rPh sb="0" eb="1">
      <t>ソウ</t>
    </rPh>
    <phoneticPr fontId="3"/>
  </si>
  <si>
    <t>創-3</t>
    <rPh sb="0" eb="1">
      <t>ソウ</t>
    </rPh>
    <phoneticPr fontId="3"/>
  </si>
  <si>
    <t>創-4</t>
    <rPh sb="0" eb="1">
      <t>ソウ</t>
    </rPh>
    <phoneticPr fontId="3"/>
  </si>
  <si>
    <t>創-5</t>
    <rPh sb="0" eb="1">
      <t>ソウ</t>
    </rPh>
    <phoneticPr fontId="3"/>
  </si>
  <si>
    <t>創-6</t>
    <rPh sb="0" eb="1">
      <t>ソウ</t>
    </rPh>
    <phoneticPr fontId="3"/>
  </si>
  <si>
    <t>創-7</t>
    <rPh sb="0" eb="1">
      <t>ソウ</t>
    </rPh>
    <phoneticPr fontId="3"/>
  </si>
  <si>
    <t>創-8</t>
    <rPh sb="0" eb="1">
      <t>ソウ</t>
    </rPh>
    <phoneticPr fontId="3"/>
  </si>
  <si>
    <t>創-9</t>
    <rPh sb="0" eb="1">
      <t>ソウ</t>
    </rPh>
    <phoneticPr fontId="3"/>
  </si>
  <si>
    <t>創-10</t>
    <rPh sb="0" eb="1">
      <t>ソウ</t>
    </rPh>
    <phoneticPr fontId="3"/>
  </si>
  <si>
    <t>持久力がある</t>
  </si>
  <si>
    <t>義理人情が強い</t>
  </si>
  <si>
    <t>ルールを絶対に守る</t>
  </si>
  <si>
    <t>１から順番にやる事を決めて、順番通りにやりたい</t>
  </si>
  <si>
    <t>ルーズな人が苦手</t>
  </si>
  <si>
    <t>自分のペースを持っている</t>
  </si>
  <si>
    <t>コツコツ積み上げていくタイプ</t>
  </si>
  <si>
    <t>型がある方が仕事がしやすい</t>
  </si>
  <si>
    <t>細かい事まできっちりやりたい</t>
  </si>
  <si>
    <t>はっきり言って几帳面で、真面目中の真面目</t>
  </si>
  <si>
    <t>守-1</t>
    <rPh sb="0" eb="1">
      <t>カミ</t>
    </rPh>
    <phoneticPr fontId="3"/>
  </si>
  <si>
    <t>守-2</t>
    <rPh sb="0" eb="1">
      <t>カミ</t>
    </rPh>
    <phoneticPr fontId="3"/>
  </si>
  <si>
    <t>守-3</t>
    <rPh sb="0" eb="1">
      <t>カミ</t>
    </rPh>
    <phoneticPr fontId="3"/>
  </si>
  <si>
    <t>守-4</t>
    <rPh sb="0" eb="1">
      <t>カミ</t>
    </rPh>
    <phoneticPr fontId="3"/>
  </si>
  <si>
    <t>守-5</t>
    <rPh sb="0" eb="1">
      <t>カミ</t>
    </rPh>
    <phoneticPr fontId="3"/>
  </si>
  <si>
    <t>守-6</t>
    <rPh sb="0" eb="1">
      <t>カミ</t>
    </rPh>
    <phoneticPr fontId="3"/>
  </si>
  <si>
    <t>守-7</t>
    <rPh sb="0" eb="1">
      <t>カミ</t>
    </rPh>
    <phoneticPr fontId="3"/>
  </si>
  <si>
    <t>守-8</t>
    <rPh sb="0" eb="1">
      <t>カミ</t>
    </rPh>
    <phoneticPr fontId="3"/>
  </si>
  <si>
    <t>守-9</t>
    <rPh sb="0" eb="1">
      <t>カミ</t>
    </rPh>
    <phoneticPr fontId="3"/>
  </si>
  <si>
    <t>守-10</t>
    <rPh sb="0" eb="1">
      <t>カミ</t>
    </rPh>
    <phoneticPr fontId="3"/>
  </si>
  <si>
    <t>人は理解してくれないものだと前提づけする</t>
  </si>
  <si>
    <t>相手を理解するように努める</t>
  </si>
  <si>
    <t>相手に強要せず、自分から相手を知れるように謙虚に努める</t>
  </si>
  <si>
    <t>視野を広く持つ事</t>
  </si>
  <si>
    <t>全体を把握できるようにする事</t>
  </si>
  <si>
    <t>全-21</t>
    <rPh sb="0" eb="1">
      <t>ゼン</t>
    </rPh>
    <phoneticPr fontId="3"/>
  </si>
  <si>
    <t>全-22</t>
    <rPh sb="0" eb="1">
      <t>ゼン</t>
    </rPh>
    <phoneticPr fontId="3"/>
  </si>
  <si>
    <t>全-23</t>
    <rPh sb="0" eb="1">
      <t>ゼン</t>
    </rPh>
    <phoneticPr fontId="3"/>
  </si>
  <si>
    <t>全-24</t>
    <rPh sb="0" eb="1">
      <t>ゼン</t>
    </rPh>
    <phoneticPr fontId="3"/>
  </si>
  <si>
    <t>全-25</t>
    <rPh sb="0" eb="1">
      <t>ゼン</t>
    </rPh>
    <phoneticPr fontId="3"/>
  </si>
  <si>
    <t>大事なのは距離感だ</t>
  </si>
  <si>
    <t>自分のペースを守ることが大事</t>
  </si>
  <si>
    <t>情報をたくさん持っていることが大事</t>
  </si>
  <si>
    <t>自分の役割を明確にする事</t>
  </si>
  <si>
    <t>自分が気分屋だと自覚する事</t>
  </si>
  <si>
    <t>空-21</t>
    <rPh sb="0" eb="1">
      <t>ソラ</t>
    </rPh>
    <phoneticPr fontId="3"/>
  </si>
  <si>
    <t>空-22</t>
    <rPh sb="0" eb="1">
      <t>ソラ</t>
    </rPh>
    <phoneticPr fontId="3"/>
  </si>
  <si>
    <t>空-23</t>
    <rPh sb="0" eb="1">
      <t>ソラ</t>
    </rPh>
    <phoneticPr fontId="3"/>
  </si>
  <si>
    <t>空-24</t>
    <rPh sb="0" eb="1">
      <t>ソラ</t>
    </rPh>
    <phoneticPr fontId="3"/>
  </si>
  <si>
    <t>空-25</t>
    <rPh sb="0" eb="1">
      <t>ソラ</t>
    </rPh>
    <phoneticPr fontId="3"/>
  </si>
  <si>
    <t>周りにスペシャリスト、頭が良い人を集めること</t>
  </si>
  <si>
    <t>幅広くよりも、深い関係性が大事</t>
  </si>
  <si>
    <t>自分の世界観を大事に、興味のある事だけに関わる事</t>
  </si>
  <si>
    <t>情報の質と量、勉強量をこなすこと</t>
  </si>
  <si>
    <t>１つのことを作り上げたら、次への移行を早くする</t>
  </si>
  <si>
    <t>智-21</t>
    <rPh sb="0" eb="1">
      <t>チ</t>
    </rPh>
    <phoneticPr fontId="3"/>
  </si>
  <si>
    <t>智-22</t>
    <rPh sb="0" eb="1">
      <t>チ</t>
    </rPh>
    <phoneticPr fontId="3"/>
  </si>
  <si>
    <t>智-23</t>
    <rPh sb="0" eb="1">
      <t>チ</t>
    </rPh>
    <phoneticPr fontId="3"/>
  </si>
  <si>
    <t>智-24</t>
    <rPh sb="0" eb="1">
      <t>チ</t>
    </rPh>
    <phoneticPr fontId="3"/>
  </si>
  <si>
    <t>智-25</t>
    <rPh sb="0" eb="1">
      <t>チ</t>
    </rPh>
    <phoneticPr fontId="3"/>
  </si>
  <si>
    <t>頼られる存在になることが大事</t>
  </si>
  <si>
    <t>自分のポジションや役割をはっきりさせる</t>
  </si>
  <si>
    <t>育てたい人・部下を持つ事</t>
  </si>
  <si>
    <t>適度に問題を抱えていく事</t>
  </si>
  <si>
    <t>どこにいてもリーダーである事</t>
  </si>
  <si>
    <t>王-21</t>
    <rPh sb="0" eb="1">
      <t>オウ</t>
    </rPh>
    <phoneticPr fontId="3"/>
  </si>
  <si>
    <t>王-22</t>
    <rPh sb="0" eb="1">
      <t>オウ</t>
    </rPh>
    <phoneticPr fontId="3"/>
  </si>
  <si>
    <t>王-23</t>
    <rPh sb="0" eb="1">
      <t>オウ</t>
    </rPh>
    <phoneticPr fontId="3"/>
  </si>
  <si>
    <t>王-24</t>
    <rPh sb="0" eb="1">
      <t>オウ</t>
    </rPh>
    <phoneticPr fontId="3"/>
  </si>
  <si>
    <t>王-25</t>
    <rPh sb="0" eb="1">
      <t>オウ</t>
    </rPh>
    <phoneticPr fontId="3"/>
  </si>
  <si>
    <t>距離感を一定に保つスキルが大事</t>
  </si>
  <si>
    <t>社交的な場に出かける事</t>
  </si>
  <si>
    <t>人脈を多く築く事</t>
  </si>
  <si>
    <t>横の繋がりを大事に作る事</t>
  </si>
  <si>
    <t>誰にでも合わせる事ができるようになる事</t>
  </si>
  <si>
    <t>公-21</t>
    <rPh sb="0" eb="1">
      <t>コウ</t>
    </rPh>
    <phoneticPr fontId="3"/>
  </si>
  <si>
    <t>公-22</t>
    <rPh sb="0" eb="1">
      <t>コウ</t>
    </rPh>
    <phoneticPr fontId="3"/>
  </si>
  <si>
    <t>公-23</t>
    <rPh sb="0" eb="1">
      <t>コウ</t>
    </rPh>
    <phoneticPr fontId="3"/>
  </si>
  <si>
    <t>公-24</t>
    <rPh sb="0" eb="1">
      <t>コウ</t>
    </rPh>
    <phoneticPr fontId="3"/>
  </si>
  <si>
    <t>公-25</t>
    <rPh sb="0" eb="1">
      <t>コウ</t>
    </rPh>
    <phoneticPr fontId="3"/>
  </si>
  <si>
    <t>正義感を振りがさない</t>
  </si>
  <si>
    <t>時には負けること、引くことも大事と知ること</t>
  </si>
  <si>
    <t>憧れの人を持つこと</t>
  </si>
  <si>
    <t>上司・メンターは1人にするべき</t>
  </si>
  <si>
    <t>自分に対して優越感を持つようにする</t>
  </si>
  <si>
    <t>長-21</t>
    <rPh sb="0" eb="1">
      <t>オサ</t>
    </rPh>
    <phoneticPr fontId="3"/>
  </si>
  <si>
    <t>長-22</t>
    <rPh sb="0" eb="1">
      <t>オサ</t>
    </rPh>
    <phoneticPr fontId="3"/>
  </si>
  <si>
    <t>長-23</t>
    <rPh sb="0" eb="1">
      <t>オサ</t>
    </rPh>
    <phoneticPr fontId="3"/>
  </si>
  <si>
    <t>長-24</t>
    <rPh sb="0" eb="1">
      <t>オサ</t>
    </rPh>
    <phoneticPr fontId="3"/>
  </si>
  <si>
    <t>長-25</t>
    <rPh sb="0" eb="1">
      <t>オサ</t>
    </rPh>
    <phoneticPr fontId="3"/>
  </si>
  <si>
    <t>人に合わせず、自分の世界を大事にする</t>
  </si>
  <si>
    <t>コミュニケーションは最も難しいと理解すること</t>
  </si>
  <si>
    <t>自分の世界観・価値観で人を魅了すること</t>
  </si>
  <si>
    <t>こだわりがある事を自覚し、こだわりポイントを引き出す</t>
  </si>
  <si>
    <t>人は必ず悩むものと知る事</t>
  </si>
  <si>
    <t>匠-21</t>
    <rPh sb="0" eb="1">
      <t>タクミ</t>
    </rPh>
    <phoneticPr fontId="3"/>
  </si>
  <si>
    <t>匠-22</t>
    <rPh sb="0" eb="1">
      <t>タクミ</t>
    </rPh>
    <phoneticPr fontId="3"/>
  </si>
  <si>
    <t>匠-23</t>
    <rPh sb="0" eb="1">
      <t>タクミ</t>
    </rPh>
    <phoneticPr fontId="3"/>
  </si>
  <si>
    <t>匠-24</t>
    <rPh sb="0" eb="1">
      <t>タクミ</t>
    </rPh>
    <phoneticPr fontId="3"/>
  </si>
  <si>
    <t>匠-25</t>
    <rPh sb="0" eb="1">
      <t>タクミ</t>
    </rPh>
    <phoneticPr fontId="3"/>
  </si>
  <si>
    <t>リーダー的存在になる事が大事</t>
  </si>
  <si>
    <t>自分についてきてくれる人を探す</t>
  </si>
  <si>
    <t>独立した考え方を持つ人と交友する事が大事</t>
  </si>
  <si>
    <t>客観的な視点・思考を持つ事</t>
  </si>
  <si>
    <t>様々な分野に視野を広げる事</t>
  </si>
  <si>
    <t>創-21</t>
    <rPh sb="0" eb="1">
      <t>ソウ</t>
    </rPh>
    <phoneticPr fontId="3"/>
  </si>
  <si>
    <t>創-22</t>
    <rPh sb="0" eb="1">
      <t>ソウ</t>
    </rPh>
    <phoneticPr fontId="3"/>
  </si>
  <si>
    <t>創-23</t>
    <rPh sb="0" eb="1">
      <t>ソウ</t>
    </rPh>
    <phoneticPr fontId="3"/>
  </si>
  <si>
    <t>創-24</t>
    <rPh sb="0" eb="1">
      <t>ソウ</t>
    </rPh>
    <phoneticPr fontId="3"/>
  </si>
  <si>
    <t>創-25</t>
    <rPh sb="0" eb="1">
      <t>ソウ</t>
    </rPh>
    <phoneticPr fontId="3"/>
  </si>
  <si>
    <t>曲がった事をしない</t>
  </si>
  <si>
    <t>自分の軸をしっかり持つ事</t>
  </si>
  <si>
    <t>好きと嫌いをはっきりさせる事</t>
  </si>
  <si>
    <t>ルールを決めて動く事</t>
  </si>
  <si>
    <t>グレーゾーンを作らない</t>
  </si>
  <si>
    <t>守-21</t>
    <rPh sb="0" eb="1">
      <t>カミ</t>
    </rPh>
    <phoneticPr fontId="3"/>
  </si>
  <si>
    <t>守-22</t>
    <rPh sb="0" eb="1">
      <t>カミ</t>
    </rPh>
    <phoneticPr fontId="3"/>
  </si>
  <si>
    <t>守-23</t>
    <rPh sb="0" eb="1">
      <t>カミ</t>
    </rPh>
    <phoneticPr fontId="3"/>
  </si>
  <si>
    <t>守-24</t>
    <rPh sb="0" eb="1">
      <t>カミ</t>
    </rPh>
    <phoneticPr fontId="3"/>
  </si>
  <si>
    <t>守-25</t>
    <rPh sb="0" eb="1">
      <t>カミ</t>
    </rPh>
    <phoneticPr fontId="3"/>
  </si>
  <si>
    <t>人から理解を得にくい（全、空）</t>
  </si>
  <si>
    <t>物事を大きく捉えれるが、その反面細かいことが苦手</t>
  </si>
  <si>
    <t>周りが自分の思うように動かず悩みやすい</t>
  </si>
  <si>
    <t>全-31</t>
    <rPh sb="0" eb="1">
      <t>ゼン</t>
    </rPh>
    <phoneticPr fontId="3"/>
  </si>
  <si>
    <t>全-32</t>
    <rPh sb="0" eb="1">
      <t>ゼン</t>
    </rPh>
    <phoneticPr fontId="3"/>
  </si>
  <si>
    <t>全-33</t>
    <rPh sb="0" eb="1">
      <t>ゼン</t>
    </rPh>
    <phoneticPr fontId="3"/>
  </si>
  <si>
    <t>目的が不明確だと迷いやすい</t>
  </si>
  <si>
    <t>使命感がないと何をすればいいかわからなくなる</t>
  </si>
  <si>
    <t>空-31</t>
    <rPh sb="0" eb="1">
      <t>ソラ</t>
    </rPh>
    <phoneticPr fontId="3"/>
  </si>
  <si>
    <t>空-32</t>
    <rPh sb="0" eb="1">
      <t>ソラ</t>
    </rPh>
    <phoneticPr fontId="3"/>
  </si>
  <si>
    <t>空-33</t>
    <rPh sb="0" eb="1">
      <t>ソラ</t>
    </rPh>
    <phoneticPr fontId="3"/>
  </si>
  <si>
    <t>戦略を立てたのに実行する人が見つけれない</t>
  </si>
  <si>
    <t>破壊魔的な部分がある</t>
  </si>
  <si>
    <t>積み上げてきたものを自分で責めて壊してしまう</t>
  </si>
  <si>
    <t>智-31</t>
    <rPh sb="0" eb="1">
      <t>チ</t>
    </rPh>
    <phoneticPr fontId="3"/>
  </si>
  <si>
    <t>智-32</t>
    <rPh sb="0" eb="1">
      <t>チ</t>
    </rPh>
    <phoneticPr fontId="3"/>
  </si>
  <si>
    <t>智-33</t>
    <rPh sb="0" eb="1">
      <t>チ</t>
    </rPh>
    <phoneticPr fontId="3"/>
  </si>
  <si>
    <t>いつも問題ばかり抱えてしまっている</t>
  </si>
  <si>
    <t>周りの人や環境との比較で悩む</t>
  </si>
  <si>
    <t>人の細かなことに気になってしまう</t>
  </si>
  <si>
    <t>王-31</t>
    <rPh sb="0" eb="1">
      <t>オウ</t>
    </rPh>
    <phoneticPr fontId="3"/>
  </si>
  <si>
    <t>王-32</t>
    <rPh sb="0" eb="1">
      <t>オウ</t>
    </rPh>
    <phoneticPr fontId="3"/>
  </si>
  <si>
    <t>王-33</t>
    <rPh sb="0" eb="1">
      <t>オウ</t>
    </rPh>
    <phoneticPr fontId="3"/>
  </si>
  <si>
    <t>深く入りしすぎず、距離感を保つことが大事。プライベートには踏み込まない</t>
  </si>
  <si>
    <t>相手に合わせることが大事</t>
  </si>
  <si>
    <t>人脈は浅く、広く持つ。横のつながりを大切にする</t>
  </si>
  <si>
    <t>公-31</t>
    <rPh sb="0" eb="1">
      <t>コウ</t>
    </rPh>
    <phoneticPr fontId="3"/>
  </si>
  <si>
    <t>公-32</t>
    <rPh sb="0" eb="1">
      <t>コウ</t>
    </rPh>
    <phoneticPr fontId="3"/>
  </si>
  <si>
    <t>公-33</t>
    <rPh sb="0" eb="1">
      <t>コウ</t>
    </rPh>
    <phoneticPr fontId="3"/>
  </si>
  <si>
    <t>いつも勝ち負けにこだわりすぎて疲れてくる</t>
  </si>
  <si>
    <t>自分の正義感で相手に立ち向かってしまう</t>
  </si>
  <si>
    <t>ついつい上下関係をつけてしまう</t>
  </si>
  <si>
    <t>長-31</t>
    <rPh sb="0" eb="1">
      <t>オサ</t>
    </rPh>
    <phoneticPr fontId="3"/>
  </si>
  <si>
    <t>長-32</t>
    <rPh sb="0" eb="1">
      <t>オサ</t>
    </rPh>
    <phoneticPr fontId="3"/>
  </si>
  <si>
    <t>長-33</t>
    <rPh sb="0" eb="1">
      <t>オサ</t>
    </rPh>
    <phoneticPr fontId="3"/>
  </si>
  <si>
    <t>コミュニケーションが苦手</t>
  </si>
  <si>
    <t>自分の感覚で話すと、相手に真意が伝わらないことがある</t>
  </si>
  <si>
    <t>追求しすぎて、悩みに悩んで鬱っぽくなりやすい</t>
  </si>
  <si>
    <t>匠-31</t>
    <rPh sb="0" eb="1">
      <t>タクミ</t>
    </rPh>
    <phoneticPr fontId="3"/>
  </si>
  <si>
    <t>匠-32</t>
    <rPh sb="0" eb="1">
      <t>タクミ</t>
    </rPh>
    <phoneticPr fontId="3"/>
  </si>
  <si>
    <t>匠-33</t>
    <rPh sb="0" eb="1">
      <t>タクミ</t>
    </rPh>
    <phoneticPr fontId="3"/>
  </si>
  <si>
    <t>やりたい事が多すぎて、やることに収集がつかなくなる</t>
  </si>
  <si>
    <t>思うように人が動いてくれない事が多々ある</t>
  </si>
  <si>
    <t>すぐに欲しい結果に結びつかない、結果を出すまで時間がかかる</t>
  </si>
  <si>
    <t>創-31</t>
    <rPh sb="0" eb="1">
      <t>ソウ</t>
    </rPh>
    <phoneticPr fontId="3"/>
  </si>
  <si>
    <t>創-32</t>
    <rPh sb="0" eb="1">
      <t>ソウ</t>
    </rPh>
    <phoneticPr fontId="3"/>
  </si>
  <si>
    <t>創-33</t>
    <rPh sb="0" eb="1">
      <t>ソウ</t>
    </rPh>
    <phoneticPr fontId="3"/>
  </si>
  <si>
    <t>未来予想図が見えないと悩んでしまう</t>
  </si>
  <si>
    <t>自分のペースが保てないとイライラしてしまう</t>
  </si>
  <si>
    <t>人のために何ができているか分からなくなると落ち込んでいく</t>
  </si>
  <si>
    <t>守-31</t>
    <rPh sb="0" eb="1">
      <t>カミ</t>
    </rPh>
    <phoneticPr fontId="3"/>
  </si>
  <si>
    <t>守-32</t>
    <rPh sb="0" eb="1">
      <t>カミ</t>
    </rPh>
    <phoneticPr fontId="3"/>
  </si>
  <si>
    <t>守-33</t>
    <rPh sb="0" eb="1">
      <t>カミ</t>
    </rPh>
    <phoneticPr fontId="3"/>
  </si>
  <si>
    <t>■セロパーソナル(1)</t>
    <phoneticPr fontId="3"/>
  </si>
  <si>
    <t>■セロパーソナル(2)</t>
    <phoneticPr fontId="3"/>
  </si>
  <si>
    <t>■セロパーソナル(3)</t>
    <phoneticPr fontId="3"/>
  </si>
  <si>
    <t>あなたが仕事や社会の中で不得意、陥りがちなことで当てはまるものを選んでください。</t>
    <phoneticPr fontId="3"/>
  </si>
  <si>
    <t>　もしくは、あなたが社会生活の中で「才能」「個性」を成長させるには何は大事だと思いますか？</t>
    <phoneticPr fontId="3"/>
  </si>
  <si>
    <t>あなたが今までに社会の中で「才能」「個性」が成長したと思うきっかけはなんですか？
もしくは、あなたが社会生活の中で「才能」「個性」を成長させるには何は大事だと思いますか？</t>
    <phoneticPr fontId="3"/>
  </si>
  <si>
    <t>■あなたの社会的な性質・性格で当てはまるものを選んでください。</t>
    <phoneticPr fontId="3"/>
  </si>
  <si>
    <t>あなたの社会的な性質・性格で当てはまるものを選んでください。</t>
    <phoneticPr fontId="3"/>
  </si>
  <si>
    <t>■ゼロナンバー</t>
    <phoneticPr fontId="3"/>
  </si>
  <si>
    <t>適合判定</t>
    <rPh sb="0" eb="2">
      <t>テキゴウ</t>
    </rPh>
    <rPh sb="2" eb="4">
      <t>ハンテイ</t>
    </rPh>
    <phoneticPr fontId="3"/>
  </si>
  <si>
    <t>回答結果</t>
    <rPh sb="0" eb="2">
      <t>カイトウ</t>
    </rPh>
    <rPh sb="2" eb="4">
      <t>ケッカ</t>
    </rPh>
    <phoneticPr fontId="3"/>
  </si>
  <si>
    <t>■ゼロパーソナル(1)についての集計</t>
    <rPh sb="16" eb="18">
      <t>シュウケイ</t>
    </rPh>
    <phoneticPr fontId="3"/>
  </si>
  <si>
    <t>■ゼロパーソナル(2)についての集計</t>
    <rPh sb="16" eb="18">
      <t>シュウケイ</t>
    </rPh>
    <phoneticPr fontId="3"/>
  </si>
  <si>
    <t>■ゼロパーソナル(3)についての集計</t>
    <rPh sb="16" eb="18">
      <t>シュウケイ</t>
    </rPh>
    <phoneticPr fontId="3"/>
  </si>
  <si>
    <t>適合率</t>
    <rPh sb="0" eb="2">
      <t>テキゴウ</t>
    </rPh>
    <rPh sb="2" eb="3">
      <t>リツ</t>
    </rPh>
    <phoneticPr fontId="3"/>
  </si>
  <si>
    <t>守</t>
    <rPh sb="0" eb="1">
      <t>カミ</t>
    </rPh>
    <phoneticPr fontId="3"/>
  </si>
  <si>
    <t>公</t>
    <rPh sb="0" eb="1">
      <t>コウ</t>
    </rPh>
    <phoneticPr fontId="3"/>
  </si>
  <si>
    <t>創</t>
    <rPh sb="0" eb="1">
      <t>ソウ</t>
    </rPh>
    <phoneticPr fontId="3"/>
  </si>
  <si>
    <t>匠</t>
    <rPh sb="0" eb="1">
      <t>タクミ</t>
    </rPh>
    <phoneticPr fontId="3"/>
  </si>
  <si>
    <t>智</t>
    <rPh sb="0" eb="1">
      <t>チ</t>
    </rPh>
    <phoneticPr fontId="3"/>
  </si>
  <si>
    <t>長</t>
    <rPh sb="0" eb="1">
      <t>オサ</t>
    </rPh>
    <phoneticPr fontId="3"/>
  </si>
  <si>
    <t>空</t>
    <rPh sb="0" eb="1">
      <t>ソラ</t>
    </rPh>
    <phoneticPr fontId="3"/>
  </si>
  <si>
    <t>王</t>
    <rPh sb="0" eb="1">
      <t>オウ</t>
    </rPh>
    <phoneticPr fontId="3"/>
  </si>
  <si>
    <t>全</t>
    <rPh sb="0" eb="1">
      <t>ゼン</t>
    </rPh>
    <phoneticPr fontId="3"/>
  </si>
  <si>
    <t>総合自己認識力</t>
    <rPh sb="0" eb="2">
      <t xml:space="preserve">ソウゴウ </t>
    </rPh>
    <rPh sb="2" eb="4">
      <t>ジコ</t>
    </rPh>
    <rPh sb="4" eb="7">
      <t>ニンシキリョク</t>
    </rPh>
    <phoneticPr fontId="3"/>
  </si>
  <si>
    <t>協調性がないと言われてしまう</t>
  </si>
  <si>
    <t>ラッキーカラー</t>
    <phoneticPr fontId="3"/>
  </si>
  <si>
    <t>白</t>
  </si>
  <si>
    <t>●ゼロパーソナル Ⅱは、ラッキーカラーより導きます</t>
    <rPh sb="21" eb="22">
      <t>ミチビ</t>
    </rPh>
    <phoneticPr fontId="3"/>
  </si>
  <si>
    <t>あなたらしいと思えるものを次の中から1つ選んでください。</t>
    <rPh sb="7" eb="8">
      <t>オモ</t>
    </rPh>
    <rPh sb="13" eb="14">
      <t>ツギ</t>
    </rPh>
    <rPh sb="15" eb="16">
      <t>ナカ</t>
    </rPh>
    <rPh sb="20" eb="21">
      <t>エラ</t>
    </rPh>
    <phoneticPr fontId="3"/>
  </si>
  <si>
    <t>■あなたらしいと思えるものを次の中から1つ選んでください。</t>
    <phoneticPr fontId="3"/>
  </si>
  <si>
    <t>■ゼロパーソナル Ⅱについて</t>
    <phoneticPr fontId="3"/>
  </si>
  <si>
    <t>ZeroTest 【波動最適化診断テストシート】</t>
    <rPh sb="10" eb="12">
      <t xml:space="preserve">ハドウ </t>
    </rPh>
    <rPh sb="12" eb="15">
      <t xml:space="preserve">サイテキカ </t>
    </rPh>
    <rPh sb="15" eb="17">
      <t>シンダン</t>
    </rPh>
    <phoneticPr fontId="3"/>
  </si>
  <si>
    <t>ゼロナンバー
ゼロ深層心理波動</t>
    <rPh sb="9" eb="11">
      <t xml:space="preserve">シンソウ </t>
    </rPh>
    <rPh sb="11" eb="13">
      <t xml:space="preserve">シンリ </t>
    </rPh>
    <rPh sb="13" eb="15">
      <t xml:space="preserve">ハドウ </t>
    </rPh>
    <phoneticPr fontId="3"/>
  </si>
  <si>
    <t>ゼロカラー
ゼロカラー波動</t>
    <phoneticPr fontId="3"/>
  </si>
  <si>
    <t>ゼロパーソナル 
ゼロパーソナル波動</t>
    <rPh sb="16" eb="18">
      <t xml:space="preserve">ハドウ </t>
    </rPh>
    <phoneticPr fontId="3"/>
  </si>
  <si>
    <t>ゼロパーソナル 波動Ⅱ</t>
    <rPh sb="8" eb="10">
      <t xml:space="preserve">ハドウ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</si>
</sst>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o.&quot;0"/>
  </numFmts>
  <fonts count="15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3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9" fontId="6" fillId="0" borderId="0" xfId="0" applyNumberFormat="1" applyFont="1" applyBorder="1">
      <alignment vertical="center"/>
    </xf>
    <xf numFmtId="9" fontId="6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right" vertical="center"/>
    </xf>
    <xf numFmtId="9" fontId="7" fillId="0" borderId="5" xfId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1" xfId="2" applyBorder="1" applyProtection="1">
      <alignment vertical="center"/>
      <protection locked="0"/>
    </xf>
    <xf numFmtId="0" fontId="1" fillId="0" borderId="1" xfId="3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359228</xdr:colOff>
      <xdr:row>4</xdr:row>
      <xdr:rowOff>43542</xdr:rowOff>
    </xdr:from>
    <xdr:to>
      <xdr:col>7</xdr:col>
      <xdr:colOff>3396342</xdr:colOff>
      <xdr:row>6</xdr:row>
      <xdr:rowOff>587827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51171" y="1883228"/>
          <a:ext cx="3581400" cy="1785256"/>
        </a:xfrm>
        <a:prstGeom prst="ellipse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黄色い部分を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選択</a:t>
          </a:r>
          <a:r>
            <a:rPr kumimoji="1" lang="en-US" altLang="ja-JP" sz="2000">
              <a:solidFill>
                <a:sysClr val="windowText" lastClr="000000"/>
              </a:solidFill>
            </a:rPr>
            <a:t>or</a:t>
          </a:r>
          <a:r>
            <a:rPr kumimoji="1" lang="ja-JP" altLang="en-US" sz="2000">
              <a:solidFill>
                <a:sysClr val="windowText" lastClr="000000"/>
              </a:solidFill>
            </a:rPr>
            <a:t>直接入力する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54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8"/>
  <sheetViews>
    <sheetView tabSelected="1" topLeftCell="B1" zoomScale="150" zoomScaleNormal="70" workbookViewId="0">
      <selection activeCell="B7" sqref="B7"/>
    </sheetView>
  </sheetViews>
  <sheetFormatPr baseColWidth="10" defaultColWidth="8.83203125" defaultRowHeight="18"/>
  <cols>
    <col min="1" max="1" width="4.83203125" style="2" customWidth="1"/>
    <col min="2" max="2" width="26.6640625" style="2" customWidth="1"/>
    <col min="3" max="5" width="12.1640625" style="2" customWidth="1"/>
    <col min="6" max="6" width="14.83203125" style="2" bestFit="1" customWidth="1"/>
    <col min="7" max="7" width="8" style="2" customWidth="1"/>
    <col min="8" max="8" width="76.1640625" style="2" bestFit="1" customWidth="1"/>
    <col min="9" max="9" width="8.83203125" style="2"/>
    <col min="10" max="10" width="3.1640625" style="47" bestFit="1" customWidth="1"/>
    <col min="11" max="11" width="76.1640625" style="2" customWidth="1"/>
    <col min="12" max="12" width="6" style="2" customWidth="1"/>
    <col min="13" max="13" width="5.1640625" style="70" bestFit="1" customWidth="1"/>
    <col min="14" max="14" width="12.5" style="70" bestFit="1" customWidth="1"/>
    <col min="15" max="15" width="6" style="70" customWidth="1"/>
    <col min="16" max="16" width="9.5" style="2" customWidth="1"/>
    <col min="17" max="16384" width="8.83203125" style="2"/>
  </cols>
  <sheetData>
    <row r="1" spans="2:15" ht="52">
      <c r="B1" s="1" t="s">
        <v>812</v>
      </c>
    </row>
    <row r="3" spans="2:15" ht="38.25" customHeight="1">
      <c r="B3" s="67" t="s">
        <v>69</v>
      </c>
      <c r="C3" s="90"/>
      <c r="D3" s="90"/>
      <c r="E3" s="90"/>
    </row>
    <row r="4" spans="2:15" ht="41.5" customHeight="1">
      <c r="B4" s="4"/>
      <c r="C4" s="5"/>
      <c r="D4" s="5"/>
      <c r="E4" s="5"/>
    </row>
    <row r="5" spans="2:15" ht="49.25" customHeight="1">
      <c r="B5" s="60" t="s">
        <v>813</v>
      </c>
      <c r="C5" s="68" t="s">
        <v>84</v>
      </c>
      <c r="D5" s="61" t="s">
        <v>70</v>
      </c>
      <c r="E5" s="33">
        <f>IF(C5&gt;0,VLOOKUP(C5,計算式!B5:AG13,32,FALSE),"")</f>
        <v>0.1</v>
      </c>
      <c r="F5" s="6"/>
      <c r="G5" s="7"/>
    </row>
    <row r="6" spans="2:15" ht="49.25" customHeight="1">
      <c r="B6" s="60" t="s">
        <v>814</v>
      </c>
      <c r="C6" s="68" t="s">
        <v>5</v>
      </c>
      <c r="D6" s="61" t="s">
        <v>70</v>
      </c>
      <c r="E6" s="33">
        <f>IF(C6&gt;0,VLOOKUP(C6,計算式!B19:AG27,32,FALSE),"")</f>
        <v>0.5</v>
      </c>
      <c r="F6" s="6"/>
    </row>
    <row r="7" spans="2:15" ht="49.25" customHeight="1">
      <c r="B7" s="60" t="s">
        <v>815</v>
      </c>
      <c r="C7" s="68" t="s">
        <v>15</v>
      </c>
      <c r="D7" s="61" t="s">
        <v>70</v>
      </c>
      <c r="E7" s="33">
        <f>IF(C7&gt;0,計算式!AH33,"")</f>
        <v>0.33333333333333331</v>
      </c>
      <c r="F7" s="6"/>
    </row>
    <row r="8" spans="2:15" ht="23">
      <c r="B8" s="63"/>
      <c r="C8" s="64"/>
      <c r="D8" s="64"/>
      <c r="E8" s="65"/>
      <c r="F8" s="66"/>
    </row>
    <row r="9" spans="2:15" ht="57" customHeight="1">
      <c r="B9" s="94" t="s">
        <v>804</v>
      </c>
      <c r="C9" s="95"/>
      <c r="D9" s="61" t="s">
        <v>70</v>
      </c>
      <c r="E9" s="62">
        <f>(E5+E6+E7)/3</f>
        <v>0.31111111111111112</v>
      </c>
      <c r="F9" s="66"/>
    </row>
    <row r="10" spans="2:15">
      <c r="B10" s="15"/>
    </row>
    <row r="11" spans="2:15" ht="23">
      <c r="B11" s="81" t="s">
        <v>808</v>
      </c>
    </row>
    <row r="12" spans="2:15" s="82" customFormat="1" ht="43.25" customHeight="1">
      <c r="B12" s="86" t="s">
        <v>806</v>
      </c>
      <c r="C12" s="68" t="s">
        <v>807</v>
      </c>
      <c r="J12" s="83"/>
      <c r="M12" s="84"/>
      <c r="N12" s="84"/>
      <c r="O12" s="84"/>
    </row>
    <row r="13" spans="2:15" s="82" customFormat="1" ht="43.25" customHeight="1">
      <c r="B13" s="86" t="s">
        <v>816</v>
      </c>
      <c r="C13" s="87" t="str">
        <f>IF(C12&gt;0,VLOOKUP(C12,計算式!C70:D78,2,FALSE),"")</f>
        <v>守</v>
      </c>
      <c r="D13" s="85"/>
      <c r="J13" s="83"/>
      <c r="M13" s="84"/>
      <c r="N13" s="84"/>
      <c r="O13" s="84"/>
    </row>
    <row r="15" spans="2:15" ht="19.5" customHeight="1">
      <c r="B15" s="11" t="s">
        <v>788</v>
      </c>
      <c r="F15" s="11"/>
    </row>
    <row r="16" spans="2:15" ht="18" customHeight="1">
      <c r="B16" s="91" t="s">
        <v>0</v>
      </c>
      <c r="C16" s="92"/>
      <c r="D16" s="92"/>
      <c r="E16" s="92"/>
      <c r="F16" s="93"/>
      <c r="G16" s="21"/>
      <c r="H16" s="22" t="s">
        <v>72</v>
      </c>
      <c r="I16" s="23" t="s">
        <v>65</v>
      </c>
      <c r="J16" s="48"/>
      <c r="K16" s="34" t="s">
        <v>73</v>
      </c>
      <c r="L16" s="8"/>
      <c r="M16" s="14"/>
      <c r="N16" s="14"/>
      <c r="O16" s="14"/>
    </row>
    <row r="17" spans="2:15">
      <c r="B17" s="88" t="s">
        <v>809</v>
      </c>
      <c r="C17" s="88"/>
      <c r="D17" s="88"/>
      <c r="E17" s="88"/>
      <c r="F17" s="49">
        <v>1</v>
      </c>
      <c r="G17" s="69">
        <v>4</v>
      </c>
      <c r="H17" s="13" t="str">
        <f>VLOOKUP(M17,質問内容!$B$5:$G$103,6,FALSE)</f>
        <v>人を信じれているとブレない</v>
      </c>
      <c r="I17" s="10" t="str">
        <f t="shared" ref="I17:I26" si="0">IF(G17&gt;0,IF(O17=1,"〇","×"),"")</f>
        <v>×</v>
      </c>
      <c r="K17" s="35" t="str">
        <f>VLOOKUP(N17,質問内容!$C$5:$G$103,5,FALSE)</f>
        <v>時間を忘れるくらい没頭する事がよくある</v>
      </c>
      <c r="L17" s="8"/>
      <c r="M17" s="70" t="str">
        <f t="shared" ref="M17:M26" si="1">F17&amp;G17</f>
        <v>14</v>
      </c>
      <c r="N17" s="70" t="str">
        <f>$C$5&amp;"-"&amp;F17</f>
        <v>2「炎」-1</v>
      </c>
      <c r="O17" s="14" t="str">
        <f>VLOOKUP($C$5,計算式!$B$5:$AF$13,22,FALSE)</f>
        <v>0</v>
      </c>
    </row>
    <row r="18" spans="2:15">
      <c r="B18" s="88"/>
      <c r="C18" s="88"/>
      <c r="D18" s="88"/>
      <c r="E18" s="88"/>
      <c r="F18" s="49">
        <v>2</v>
      </c>
      <c r="G18" s="69">
        <v>1</v>
      </c>
      <c r="H18" s="13" t="str">
        <f>VLOOKUP(M18,質問内容!$B$5:$G$103,6,FALSE)</f>
        <v>1人の時間が取れなくなると感情が乱れやすい</v>
      </c>
      <c r="I18" s="10" t="str">
        <f t="shared" si="0"/>
        <v>×</v>
      </c>
      <c r="K18" s="35" t="str">
        <f>VLOOKUP(N18,質問内容!$C$5:$G$103,5,FALSE)</f>
        <v>感情が豊かである</v>
      </c>
      <c r="L18" s="8"/>
      <c r="M18" s="70" t="str">
        <f t="shared" si="1"/>
        <v>21</v>
      </c>
      <c r="N18" s="70" t="str">
        <f t="shared" ref="N18:N26" si="2">$C$5&amp;"-"&amp;F18</f>
        <v>2「炎」-2</v>
      </c>
      <c r="O18" s="14" t="str">
        <f>VLOOKUP($C$5,計算式!$B$5:$AF$13,23,FALSE)</f>
        <v>0</v>
      </c>
    </row>
    <row r="19" spans="2:15">
      <c r="B19" s="88"/>
      <c r="C19" s="88"/>
      <c r="D19" s="88"/>
      <c r="E19" s="88"/>
      <c r="F19" s="49">
        <v>3</v>
      </c>
      <c r="G19" s="69">
        <v>1</v>
      </c>
      <c r="H19" s="13" t="str">
        <f>VLOOKUP(M19,質問内容!$B$5:$G$103,6,FALSE)</f>
        <v>勉強熱心で、向上心が高い。</v>
      </c>
      <c r="I19" s="10" t="str">
        <f t="shared" si="0"/>
        <v>×</v>
      </c>
      <c r="K19" s="35" t="str">
        <f>VLOOKUP(N19,質問内容!$C$5:$G$103,5,FALSE)</f>
        <v>自分の中の熱い想いが伝わらないことがある</v>
      </c>
      <c r="L19" s="8"/>
      <c r="M19" s="70" t="str">
        <f t="shared" si="1"/>
        <v>31</v>
      </c>
      <c r="N19" s="70" t="str">
        <f t="shared" si="2"/>
        <v>2「炎」-3</v>
      </c>
      <c r="O19" s="14" t="str">
        <f>VLOOKUP($C$5,計算式!$B$5:$AF$13,24,FALSE)</f>
        <v>0</v>
      </c>
    </row>
    <row r="20" spans="2:15">
      <c r="B20" s="88"/>
      <c r="C20" s="88"/>
      <c r="D20" s="88"/>
      <c r="E20" s="88"/>
      <c r="F20" s="49">
        <v>4</v>
      </c>
      <c r="G20" s="69">
        <v>1</v>
      </c>
      <c r="H20" s="13" t="str">
        <f>VLOOKUP(M20,質問内容!$B$5:$G$103,6,FALSE)</f>
        <v>大切にしたい人がいるとモチベーションが上がる</v>
      </c>
      <c r="I20" s="10" t="str">
        <f t="shared" si="0"/>
        <v>×</v>
      </c>
      <c r="K20" s="35" t="str">
        <f>VLOOKUP(N20,質問内容!$C$5:$G$103,5,FALSE)</f>
        <v>親族から「気性が激しい」と言われる</v>
      </c>
      <c r="L20" s="8"/>
      <c r="M20" s="70" t="str">
        <f t="shared" si="1"/>
        <v>41</v>
      </c>
      <c r="N20" s="70" t="str">
        <f t="shared" si="2"/>
        <v>2「炎」-4</v>
      </c>
      <c r="O20" s="14" t="str">
        <f>VLOOKUP($C$5,計算式!$B$5:$AF$13,25,FALSE)</f>
        <v>0</v>
      </c>
    </row>
    <row r="21" spans="2:15">
      <c r="B21" s="88"/>
      <c r="C21" s="88"/>
      <c r="D21" s="88"/>
      <c r="E21" s="88"/>
      <c r="F21" s="49">
        <v>5</v>
      </c>
      <c r="G21" s="69">
        <v>1</v>
      </c>
      <c r="H21" s="13" t="str">
        <f>VLOOKUP(M21,質問内容!$B$5:$G$103,6,FALSE)</f>
        <v>自分の気持ち・感情を丁寧、ゆっくり伝えるとうまくいきやすい</v>
      </c>
      <c r="I21" s="16" t="str">
        <f t="shared" si="0"/>
        <v>〇</v>
      </c>
      <c r="K21" s="35" t="str">
        <f>VLOOKUP(N21,質問内容!$C$5:$G$103,5,FALSE)</f>
        <v>自分の気持ち・感情を丁寧、ゆっくり伝えるとうまくいきやすい</v>
      </c>
      <c r="L21" s="8"/>
      <c r="M21" s="70" t="str">
        <f t="shared" si="1"/>
        <v>51</v>
      </c>
      <c r="N21" s="70" t="str">
        <f t="shared" si="2"/>
        <v>2「炎」-5</v>
      </c>
      <c r="O21" s="14">
        <f>VLOOKUP($C$5,計算式!$B$5:$AF$13,26,FALSE)</f>
        <v>1</v>
      </c>
    </row>
    <row r="22" spans="2:15">
      <c r="B22" s="88"/>
      <c r="C22" s="88"/>
      <c r="D22" s="88"/>
      <c r="E22" s="88"/>
      <c r="F22" s="49">
        <v>6</v>
      </c>
      <c r="G22" s="69">
        <v>1</v>
      </c>
      <c r="H22" s="13" t="str">
        <f>VLOOKUP(M22,質問内容!$B$5:$G$103,6,FALSE)</f>
        <v>人に優しくしたいし、その分優しくされたいと思う</v>
      </c>
      <c r="I22" s="16" t="str">
        <f t="shared" si="0"/>
        <v>×</v>
      </c>
      <c r="K22" s="35" t="str">
        <f>VLOOKUP(N22,質問内容!$C$5:$G$103,5,FALSE)</f>
        <v>喜怒哀楽が激しい</v>
      </c>
      <c r="L22" s="8"/>
      <c r="M22" s="70" t="str">
        <f t="shared" si="1"/>
        <v>61</v>
      </c>
      <c r="N22" s="70" t="str">
        <f t="shared" si="2"/>
        <v>2「炎」-6</v>
      </c>
      <c r="O22" s="14" t="str">
        <f>VLOOKUP($C$5,計算式!$B$5:$AF$13,27,FALSE)</f>
        <v>0</v>
      </c>
    </row>
    <row r="23" spans="2:15">
      <c r="B23" s="88"/>
      <c r="C23" s="88"/>
      <c r="D23" s="88"/>
      <c r="E23" s="88"/>
      <c r="F23" s="49">
        <v>7</v>
      </c>
      <c r="G23" s="69">
        <v>1</v>
      </c>
      <c r="H23" s="13" t="str">
        <f>VLOOKUP(M23,質問内容!$B$5:$G$103,6,FALSE)</f>
        <v>はっきり言って頑固だ</v>
      </c>
      <c r="I23" s="16" t="str">
        <f t="shared" si="0"/>
        <v>×</v>
      </c>
      <c r="K23" s="35" t="str">
        <f>VLOOKUP(N23,質問内容!$C$5:$G$103,5,FALSE)</f>
        <v>熱しやすく冷めやすい</v>
      </c>
      <c r="L23" s="8"/>
      <c r="M23" s="70" t="str">
        <f t="shared" si="1"/>
        <v>71</v>
      </c>
      <c r="N23" s="70" t="str">
        <f t="shared" si="2"/>
        <v>2「炎」-7</v>
      </c>
      <c r="O23" s="14" t="str">
        <f>VLOOKUP($C$5,計算式!$B$5:$AF$13,28,FALSE)</f>
        <v>0</v>
      </c>
    </row>
    <row r="24" spans="2:15">
      <c r="B24" s="88"/>
      <c r="C24" s="88"/>
      <c r="D24" s="88"/>
      <c r="E24" s="88"/>
      <c r="F24" s="49">
        <v>8</v>
      </c>
      <c r="G24" s="69">
        <v>1</v>
      </c>
      <c r="H24" s="13" t="str">
        <f>VLOOKUP(M24,質問内容!$B$5:$G$103,6,FALSE)</f>
        <v>海にいくと落ち着くし、また頑張ろうと思えたり、新しいアイデアが浮かぶ</v>
      </c>
      <c r="I24" s="16" t="str">
        <f t="shared" si="0"/>
        <v>×</v>
      </c>
      <c r="K24" s="35" t="str">
        <f>VLOOKUP(N24,質問内容!$C$5:$G$103,5,FALSE)</f>
        <v>時間をかけて好きになった事はなかなか熱は冷めない</v>
      </c>
      <c r="L24" s="8"/>
      <c r="M24" s="70" t="str">
        <f t="shared" si="1"/>
        <v>81</v>
      </c>
      <c r="N24" s="70" t="str">
        <f t="shared" si="2"/>
        <v>2「炎」-8</v>
      </c>
      <c r="O24" s="14" t="str">
        <f>VLOOKUP($C$5,計算式!$B$5:$AF$13,29,FALSE)</f>
        <v>0</v>
      </c>
    </row>
    <row r="25" spans="2:15">
      <c r="B25" s="88"/>
      <c r="C25" s="88"/>
      <c r="D25" s="88"/>
      <c r="E25" s="88"/>
      <c r="F25" s="49">
        <v>9</v>
      </c>
      <c r="G25" s="69">
        <v>1</v>
      </c>
      <c r="H25" s="13" t="str">
        <f>VLOOKUP(M25,質問内容!$B$5:$G$103,6,FALSE)</f>
        <v>ありのままでいる事を願っている</v>
      </c>
      <c r="I25" s="16" t="str">
        <f t="shared" si="0"/>
        <v>×</v>
      </c>
      <c r="K25" s="35" t="str">
        <f>VLOOKUP(N25,質問内容!$C$5:$G$103,5,FALSE)</f>
        <v>真面目すぎて、時に自分を責める事もある</v>
      </c>
      <c r="L25" s="8"/>
      <c r="M25" s="70" t="str">
        <f t="shared" si="1"/>
        <v>91</v>
      </c>
      <c r="N25" s="70" t="str">
        <f t="shared" si="2"/>
        <v>2「炎」-9</v>
      </c>
      <c r="O25" s="14" t="str">
        <f>VLOOKUP($C$5,計算式!$B$5:$AF$13,30,FALSE)</f>
        <v>0</v>
      </c>
    </row>
    <row r="26" spans="2:15">
      <c r="B26" s="88"/>
      <c r="C26" s="88"/>
      <c r="D26" s="88"/>
      <c r="E26" s="88"/>
      <c r="F26" s="49">
        <v>10</v>
      </c>
      <c r="G26" s="69">
        <v>1</v>
      </c>
      <c r="H26" s="13" t="str">
        <f>VLOOKUP(M26,質問内容!$B$5:$G$103,6,FALSE)</f>
        <v>「何のために頑張っているか？」を見失うと自分を見失う</v>
      </c>
      <c r="I26" s="10" t="str">
        <f t="shared" si="0"/>
        <v>×</v>
      </c>
      <c r="K26" s="35" t="str">
        <f>VLOOKUP(N26,質問内容!$C$5:$G$103,5,FALSE)</f>
        <v>自分の感情変化を楽しんでいるとうまくいく</v>
      </c>
      <c r="L26" s="8"/>
      <c r="M26" s="70" t="str">
        <f t="shared" si="1"/>
        <v>101</v>
      </c>
      <c r="N26" s="70" t="str">
        <f t="shared" si="2"/>
        <v>2「炎」-10</v>
      </c>
      <c r="O26" s="14" t="str">
        <f>VLOOKUP($C$5,計算式!$B$5:$AF$13,31,FALSE)</f>
        <v>0</v>
      </c>
    </row>
    <row r="27" spans="2:15">
      <c r="E27" s="8"/>
      <c r="F27" s="8"/>
      <c r="G27" s="8"/>
      <c r="H27" s="8"/>
    </row>
    <row r="28" spans="2:15">
      <c r="B28" s="11" t="s">
        <v>264</v>
      </c>
      <c r="F28" s="8"/>
      <c r="G28" s="8"/>
      <c r="H28" s="8"/>
    </row>
    <row r="29" spans="2:15">
      <c r="B29" s="89" t="s">
        <v>0</v>
      </c>
      <c r="C29" s="89"/>
      <c r="D29" s="89"/>
      <c r="E29" s="89"/>
      <c r="F29" s="89"/>
      <c r="G29" s="21"/>
      <c r="H29" s="22" t="s">
        <v>72</v>
      </c>
      <c r="I29" s="34" t="s">
        <v>65</v>
      </c>
      <c r="J29" s="48"/>
      <c r="K29" s="34" t="s">
        <v>73</v>
      </c>
      <c r="L29" s="8"/>
      <c r="O29" s="14"/>
    </row>
    <row r="30" spans="2:15">
      <c r="B30" s="88" t="s">
        <v>457</v>
      </c>
      <c r="C30" s="88"/>
      <c r="D30" s="88"/>
      <c r="E30" s="88"/>
      <c r="F30" s="49">
        <v>1</v>
      </c>
      <c r="G30" s="69">
        <v>2</v>
      </c>
      <c r="H30" s="13" t="str">
        <f>VLOOKUP(M30,質問内容!$B$109:$G$207,6,FALSE)</f>
        <v>自分の楽しみ方を知っている</v>
      </c>
      <c r="I30" s="10" t="str">
        <f>IF(G30&gt;0,IF(O30=1,"〇","×"),"")</f>
        <v>×</v>
      </c>
      <c r="K30" s="35" t="str">
        <f>VLOOKUP(N30,質問内容!$C$109:$G$207,5,FALSE)</f>
        <v>情熱的</v>
      </c>
      <c r="L30" s="8"/>
      <c r="M30" s="70" t="str">
        <f t="shared" ref="M30:M39" si="3">F30&amp;G30</f>
        <v>12</v>
      </c>
      <c r="N30" s="70" t="str">
        <f>$C$6&amp;"-"&amp;F30</f>
        <v>赤-1</v>
      </c>
      <c r="O30" s="14" t="str">
        <f>VLOOKUP($C$6,計算式!$B$19:$AF$27,22,FALSE)</f>
        <v>0</v>
      </c>
    </row>
    <row r="31" spans="2:15">
      <c r="B31" s="88"/>
      <c r="C31" s="88"/>
      <c r="D31" s="88"/>
      <c r="E31" s="88"/>
      <c r="F31" s="49">
        <v>2</v>
      </c>
      <c r="G31" s="69">
        <v>2</v>
      </c>
      <c r="H31" s="13" t="str">
        <f>VLOOKUP(M31,質問内容!$B$109:$G$207,6,FALSE)</f>
        <v>真面目な性格</v>
      </c>
      <c r="I31" s="28" t="str">
        <f t="shared" ref="I31:I39" si="4">IF(G31&gt;0,IF(O31=1,"〇","×"),"")</f>
        <v>〇</v>
      </c>
      <c r="K31" s="35" t="str">
        <f>VLOOKUP(N31,質問内容!$C$109:$G$207,5,FALSE)</f>
        <v>真面目な性格</v>
      </c>
      <c r="L31" s="8"/>
      <c r="M31" s="70" t="str">
        <f t="shared" si="3"/>
        <v>22</v>
      </c>
      <c r="N31" s="70" t="str">
        <f t="shared" ref="N31:N39" si="5">$C$6&amp;"-"&amp;F31</f>
        <v>赤-2</v>
      </c>
      <c r="O31" s="14">
        <f>VLOOKUP($C$6,計算式!$B$19:$AF$27,23,FALSE)</f>
        <v>1</v>
      </c>
    </row>
    <row r="32" spans="2:15">
      <c r="B32" s="88"/>
      <c r="C32" s="88"/>
      <c r="D32" s="88"/>
      <c r="E32" s="88"/>
      <c r="F32" s="49">
        <v>3</v>
      </c>
      <c r="G32" s="69">
        <v>2</v>
      </c>
      <c r="H32" s="13" t="str">
        <f>VLOOKUP(M32,質問内容!$B$109:$G$207,6,FALSE)</f>
        <v>感情の起伏が表に出やすい</v>
      </c>
      <c r="I32" s="28" t="str">
        <f t="shared" si="4"/>
        <v>〇</v>
      </c>
      <c r="K32" s="35" t="str">
        <f>VLOOKUP(N32,質問内容!$C$109:$G$207,5,FALSE)</f>
        <v>感情の起伏が表に出やすい</v>
      </c>
      <c r="L32" s="8"/>
      <c r="M32" s="70" t="str">
        <f t="shared" si="3"/>
        <v>32</v>
      </c>
      <c r="N32" s="70" t="str">
        <f t="shared" si="5"/>
        <v>赤-3</v>
      </c>
      <c r="O32" s="14">
        <f>VLOOKUP($C$6,計算式!$B$19:$AF$27,24,FALSE)</f>
        <v>1</v>
      </c>
    </row>
    <row r="33" spans="2:15">
      <c r="B33" s="88"/>
      <c r="C33" s="88"/>
      <c r="D33" s="88"/>
      <c r="E33" s="88"/>
      <c r="F33" s="49">
        <v>4</v>
      </c>
      <c r="G33" s="69">
        <v>2</v>
      </c>
      <c r="H33" s="13" t="str">
        <f>VLOOKUP(M33,質問内容!$B$109:$G$207,6,FALSE)</f>
        <v>目立ちやすい</v>
      </c>
      <c r="I33" s="28" t="str">
        <f t="shared" si="4"/>
        <v>〇</v>
      </c>
      <c r="K33" s="35" t="str">
        <f>VLOOKUP(N33,質問内容!$C$109:$G$207,5,FALSE)</f>
        <v>目立ちやすい</v>
      </c>
      <c r="L33" s="8"/>
      <c r="M33" s="70" t="str">
        <f t="shared" si="3"/>
        <v>42</v>
      </c>
      <c r="N33" s="70" t="str">
        <f t="shared" si="5"/>
        <v>赤-4</v>
      </c>
      <c r="O33" s="14">
        <f>VLOOKUP($C$6,計算式!$B$19:$AF$27,25,FALSE)</f>
        <v>1</v>
      </c>
    </row>
    <row r="34" spans="2:15">
      <c r="B34" s="88"/>
      <c r="C34" s="88"/>
      <c r="D34" s="88"/>
      <c r="E34" s="88"/>
      <c r="F34" s="49">
        <v>5</v>
      </c>
      <c r="G34" s="69">
        <v>2</v>
      </c>
      <c r="H34" s="13" t="str">
        <f>VLOOKUP(M34,質問内容!$B$109:$G$207,6,FALSE)</f>
        <v>感情的に物事を捉える</v>
      </c>
      <c r="I34" s="28" t="str">
        <f t="shared" si="4"/>
        <v>〇</v>
      </c>
      <c r="K34" s="35" t="str">
        <f>VLOOKUP(N34,質問内容!$C$109:$G$207,5,FALSE)</f>
        <v>感情的に物事を捉える</v>
      </c>
      <c r="L34" s="8"/>
      <c r="M34" s="70" t="str">
        <f t="shared" si="3"/>
        <v>52</v>
      </c>
      <c r="N34" s="70" t="str">
        <f t="shared" si="5"/>
        <v>赤-5</v>
      </c>
      <c r="O34" s="14">
        <f>VLOOKUP($C$6,計算式!$B$19:$AF$27,26,FALSE)</f>
        <v>1</v>
      </c>
    </row>
    <row r="35" spans="2:15">
      <c r="B35" s="88"/>
      <c r="C35" s="88"/>
      <c r="D35" s="88"/>
      <c r="E35" s="88"/>
      <c r="F35" s="49">
        <v>6</v>
      </c>
      <c r="G35" s="69">
        <v>2</v>
      </c>
      <c r="H35" s="13" t="str">
        <f>VLOOKUP(M35,質問内容!$B$109:$G$207,6,FALSE)</f>
        <v>ピンチはチャンスという言葉がぴったり</v>
      </c>
      <c r="I35" s="28" t="str">
        <f t="shared" si="4"/>
        <v>×</v>
      </c>
      <c r="K35" s="35" t="str">
        <f>VLOOKUP(N35,質問内容!$C$109:$G$207,5,FALSE)</f>
        <v>目立ちやすい</v>
      </c>
      <c r="L35" s="8"/>
      <c r="M35" s="70" t="str">
        <f t="shared" si="3"/>
        <v>62</v>
      </c>
      <c r="N35" s="70" t="str">
        <f t="shared" si="5"/>
        <v>赤-6</v>
      </c>
      <c r="O35" s="14" t="str">
        <f>VLOOKUP($C$6,計算式!$B$19:$AF$27,27,FALSE)</f>
        <v>0</v>
      </c>
    </row>
    <row r="36" spans="2:15">
      <c r="B36" s="88"/>
      <c r="C36" s="88"/>
      <c r="D36" s="88"/>
      <c r="E36" s="88"/>
      <c r="F36" s="49">
        <v>7</v>
      </c>
      <c r="G36" s="69">
        <v>2</v>
      </c>
      <c r="H36" s="13" t="str">
        <f>VLOOKUP(M36,質問内容!$B$109:$G$207,6,FALSE)</f>
        <v>安らぎ感が魅力</v>
      </c>
      <c r="I36" s="28" t="str">
        <f t="shared" si="4"/>
        <v>×</v>
      </c>
      <c r="K36" s="35" t="str">
        <f>VLOOKUP(N36,質問内容!$C$109:$G$207,5,FALSE)</f>
        <v>人気者だ</v>
      </c>
      <c r="L36" s="8"/>
      <c r="M36" s="70" t="str">
        <f t="shared" si="3"/>
        <v>72</v>
      </c>
      <c r="N36" s="70" t="str">
        <f t="shared" si="5"/>
        <v>赤-7</v>
      </c>
      <c r="O36" s="14" t="str">
        <f>VLOOKUP($C$6,計算式!$B$19:$AF$27,28,FALSE)</f>
        <v>0</v>
      </c>
    </row>
    <row r="37" spans="2:15">
      <c r="B37" s="88"/>
      <c r="C37" s="88"/>
      <c r="D37" s="88"/>
      <c r="E37" s="88"/>
      <c r="F37" s="49">
        <v>8</v>
      </c>
      <c r="G37" s="69">
        <v>2</v>
      </c>
      <c r="H37" s="13" t="str">
        <f>VLOOKUP(M37,質問内容!$B$109:$G$207,6,FALSE)</f>
        <v>人を魅了する情熱</v>
      </c>
      <c r="I37" s="28" t="str">
        <f t="shared" si="4"/>
        <v>〇</v>
      </c>
      <c r="K37" s="35" t="str">
        <f>VLOOKUP(N37,質問内容!$C$109:$G$207,5,FALSE)</f>
        <v>人を魅了する情熱</v>
      </c>
      <c r="L37" s="8"/>
      <c r="M37" s="70" t="str">
        <f t="shared" si="3"/>
        <v>82</v>
      </c>
      <c r="N37" s="70" t="str">
        <f t="shared" si="5"/>
        <v>赤-8</v>
      </c>
      <c r="O37" s="14">
        <f>VLOOKUP($C$6,計算式!$B$19:$AF$27,29,FALSE)</f>
        <v>1</v>
      </c>
    </row>
    <row r="38" spans="2:15">
      <c r="B38" s="88"/>
      <c r="C38" s="88"/>
      <c r="D38" s="88"/>
      <c r="E38" s="88"/>
      <c r="F38" s="49">
        <v>9</v>
      </c>
      <c r="G38" s="69">
        <v>2</v>
      </c>
      <c r="H38" s="13" t="str">
        <f>VLOOKUP(M38,質問内容!$B$109:$G$207,6,FALSE)</f>
        <v>うまく行かない時、冷たい人</v>
      </c>
      <c r="I38" s="28" t="str">
        <f t="shared" si="4"/>
        <v>×</v>
      </c>
      <c r="K38" s="35" t="str">
        <f>VLOOKUP(N38,質問内容!$C$109:$G$207,5,FALSE)</f>
        <v>自分の感情を楽しむことで魅力がアップ</v>
      </c>
      <c r="L38" s="8"/>
      <c r="M38" s="70" t="str">
        <f t="shared" si="3"/>
        <v>92</v>
      </c>
      <c r="N38" s="70" t="str">
        <f t="shared" si="5"/>
        <v>赤-9</v>
      </c>
      <c r="O38" s="14" t="str">
        <f>VLOOKUP($C$6,計算式!$B$19:$AF$27,30,FALSE)</f>
        <v>0</v>
      </c>
    </row>
    <row r="39" spans="2:15">
      <c r="B39" s="88"/>
      <c r="C39" s="88"/>
      <c r="D39" s="88"/>
      <c r="E39" s="88"/>
      <c r="F39" s="49">
        <v>10</v>
      </c>
      <c r="G39" s="69">
        <v>2</v>
      </c>
      <c r="H39" s="13" t="str">
        <f>VLOOKUP(M39,質問内容!$B$109:$G$207,6,FALSE)</f>
        <v>いつも冷静に物事を見て客観視できる</v>
      </c>
      <c r="I39" s="28" t="str">
        <f t="shared" si="4"/>
        <v>×</v>
      </c>
      <c r="K39" s="35" t="str">
        <f>VLOOKUP(N39,質問内容!$C$109:$G$207,5,FALSE)</f>
        <v>何を考えているか分かりやすい</v>
      </c>
      <c r="L39" s="8"/>
      <c r="M39" s="70" t="str">
        <f t="shared" si="3"/>
        <v>102</v>
      </c>
      <c r="N39" s="70" t="str">
        <f t="shared" si="5"/>
        <v>赤-10</v>
      </c>
      <c r="O39" s="14" t="str">
        <f>VLOOKUP($C$6,計算式!$B$19:$AF$27,31,FALSE)</f>
        <v>0</v>
      </c>
    </row>
    <row r="40" spans="2:15">
      <c r="E40" s="15"/>
      <c r="F40" s="8"/>
      <c r="G40" s="8"/>
      <c r="H40" s="8"/>
    </row>
    <row r="41" spans="2:15">
      <c r="B41" s="11" t="s">
        <v>780</v>
      </c>
      <c r="F41" s="8"/>
      <c r="G41" s="8"/>
      <c r="H41" s="8"/>
    </row>
    <row r="42" spans="2:15">
      <c r="B42" s="89" t="s">
        <v>0</v>
      </c>
      <c r="C42" s="89"/>
      <c r="D42" s="89"/>
      <c r="E42" s="89"/>
      <c r="F42" s="89"/>
      <c r="G42" s="21"/>
      <c r="H42" s="22" t="s">
        <v>72</v>
      </c>
      <c r="I42" s="34" t="s">
        <v>65</v>
      </c>
      <c r="J42" s="48"/>
      <c r="K42" s="34" t="s">
        <v>73</v>
      </c>
      <c r="L42" s="8"/>
    </row>
    <row r="43" spans="2:15">
      <c r="B43" s="88" t="s">
        <v>787</v>
      </c>
      <c r="C43" s="88"/>
      <c r="D43" s="88"/>
      <c r="E43" s="88"/>
      <c r="F43" s="49">
        <v>1</v>
      </c>
      <c r="G43" s="69">
        <v>2</v>
      </c>
      <c r="H43" s="13" t="str">
        <f>VLOOKUP(M43,質問内容!$B$212:$G$310,6,FALSE)</f>
        <v>気分屋である</v>
      </c>
      <c r="I43" s="28" t="str">
        <f>IF(G43&gt;0,IF(O43=1,"〇","×"),"")</f>
        <v>〇</v>
      </c>
      <c r="K43" s="35" t="str">
        <f>VLOOKUP(N43,質問内容!$C$212:$G$310,5,FALSE)</f>
        <v>気分屋である</v>
      </c>
      <c r="L43" s="8"/>
      <c r="M43" s="70" t="str">
        <f t="shared" ref="M43:M52" si="6">F43&amp;G43</f>
        <v>12</v>
      </c>
      <c r="N43" s="70" t="str">
        <f>$C$7&amp;"-"&amp;F43</f>
        <v>空-1</v>
      </c>
      <c r="O43" s="14">
        <f>VLOOKUP($C$7,計算式!$B$33:$AF$41,22,FALSE)</f>
        <v>1</v>
      </c>
    </row>
    <row r="44" spans="2:15" ht="18" customHeight="1">
      <c r="B44" s="88"/>
      <c r="C44" s="88"/>
      <c r="D44" s="88"/>
      <c r="E44" s="88"/>
      <c r="F44" s="49">
        <v>2</v>
      </c>
      <c r="G44" s="69">
        <v>2</v>
      </c>
      <c r="H44" s="13" t="str">
        <f>VLOOKUP(M44,質問内容!$B$212:$G$310,6,FALSE)</f>
        <v>勉強家で真面目である</v>
      </c>
      <c r="I44" s="28" t="str">
        <f t="shared" ref="I44:I52" si="7">IF(G44&gt;0,IF(O44=1,"〇","×"),"")</f>
        <v>〇</v>
      </c>
      <c r="K44" s="35" t="str">
        <f>VLOOKUP(N44,質問内容!$C$212:$G$310,5,FALSE)</f>
        <v>勉強家で真面目である</v>
      </c>
      <c r="L44" s="8"/>
      <c r="M44" s="70" t="str">
        <f t="shared" si="6"/>
        <v>22</v>
      </c>
      <c r="N44" s="70" t="str">
        <f t="shared" ref="N44:N52" si="8">$C$7&amp;"-"&amp;F44</f>
        <v>空-2</v>
      </c>
      <c r="O44" s="14">
        <f>VLOOKUP($C$7,計算式!$B$33:$AF$41,23,FALSE)</f>
        <v>1</v>
      </c>
    </row>
    <row r="45" spans="2:15">
      <c r="B45" s="88"/>
      <c r="C45" s="88"/>
      <c r="D45" s="88"/>
      <c r="E45" s="88"/>
      <c r="F45" s="49">
        <v>3</v>
      </c>
      <c r="G45" s="69">
        <v>2</v>
      </c>
      <c r="H45" s="13" t="str">
        <f>VLOOKUP(M45,質問内容!$B$212:$G$310,6,FALSE)</f>
        <v>主体的になりやすい</v>
      </c>
      <c r="I45" s="28" t="str">
        <f t="shared" si="7"/>
        <v>×</v>
      </c>
      <c r="K45" s="35" t="str">
        <f>VLOOKUP(N45,質問内容!$C$212:$G$310,5,FALSE)</f>
        <v>独創性がある</v>
      </c>
      <c r="L45" s="8"/>
      <c r="M45" s="70" t="str">
        <f t="shared" si="6"/>
        <v>32</v>
      </c>
      <c r="N45" s="70" t="str">
        <f t="shared" si="8"/>
        <v>空-3</v>
      </c>
      <c r="O45" s="14" t="str">
        <f>VLOOKUP($C$7,計算式!$B$33:$AF$41,24,FALSE)</f>
        <v>0</v>
      </c>
    </row>
    <row r="46" spans="2:15">
      <c r="B46" s="88"/>
      <c r="C46" s="88"/>
      <c r="D46" s="88"/>
      <c r="E46" s="88"/>
      <c r="F46" s="49">
        <v>4</v>
      </c>
      <c r="G46" s="69">
        <v>2</v>
      </c>
      <c r="H46" s="13" t="str">
        <f>VLOOKUP(M46,質問内容!$B$212:$G$310,6,FALSE)</f>
        <v>頼られる存在になりやすく、なりたい</v>
      </c>
      <c r="I46" s="28" t="str">
        <f t="shared" si="7"/>
        <v>×</v>
      </c>
      <c r="K46" s="35" t="str">
        <f>VLOOKUP(N46,質問内容!$C$212:$G$310,5,FALSE)</f>
        <v>ナルシスト的な感性を持っている</v>
      </c>
      <c r="L46" s="8"/>
      <c r="M46" s="70" t="str">
        <f t="shared" si="6"/>
        <v>42</v>
      </c>
      <c r="N46" s="70" t="str">
        <f t="shared" si="8"/>
        <v>空-4</v>
      </c>
      <c r="O46" s="14" t="str">
        <f>VLOOKUP($C$7,計算式!$B$33:$AF$41,25,FALSE)</f>
        <v>0</v>
      </c>
    </row>
    <row r="47" spans="2:15">
      <c r="B47" s="88"/>
      <c r="C47" s="88"/>
      <c r="D47" s="88"/>
      <c r="E47" s="88"/>
      <c r="F47" s="49">
        <v>5</v>
      </c>
      <c r="G47" s="69">
        <v>2</v>
      </c>
      <c r="H47" s="13" t="str">
        <f>VLOOKUP(M47,質問内容!$B$212:$G$310,6,FALSE)</f>
        <v>段取りが得意で準備・段取りを重要視している</v>
      </c>
      <c r="I47" s="28" t="str">
        <f t="shared" si="7"/>
        <v>〇</v>
      </c>
      <c r="K47" s="35" t="str">
        <f>VLOOKUP(N47,質問内容!$C$212:$G$310,5,FALSE)</f>
        <v>段取りが得意で準備・段取りを重要視している</v>
      </c>
      <c r="L47" s="8"/>
      <c r="M47" s="70" t="str">
        <f t="shared" si="6"/>
        <v>52</v>
      </c>
      <c r="N47" s="70" t="str">
        <f t="shared" si="8"/>
        <v>空-5</v>
      </c>
      <c r="O47" s="14">
        <f>VLOOKUP($C$7,計算式!$B$33:$AF$41,26,FALSE)</f>
        <v>1</v>
      </c>
    </row>
    <row r="48" spans="2:15">
      <c r="B48" s="88"/>
      <c r="C48" s="88"/>
      <c r="D48" s="88"/>
      <c r="E48" s="88"/>
      <c r="F48" s="49">
        <v>6</v>
      </c>
      <c r="G48" s="69">
        <v>2</v>
      </c>
      <c r="H48" s="13" t="str">
        <f>VLOOKUP(M48,質問内容!$B$212:$G$310,6,FALSE)</f>
        <v>システム化・戦略を立てたりすることが好き</v>
      </c>
      <c r="I48" s="28" t="str">
        <f t="shared" si="7"/>
        <v>×</v>
      </c>
      <c r="K48" s="35" t="str">
        <f>VLOOKUP(N48,質問内容!$C$212:$G$310,5,FALSE)</f>
        <v>情報収集が得意である</v>
      </c>
      <c r="L48" s="8"/>
      <c r="M48" s="70" t="str">
        <f t="shared" si="6"/>
        <v>62</v>
      </c>
      <c r="N48" s="70" t="str">
        <f t="shared" si="8"/>
        <v>空-6</v>
      </c>
      <c r="O48" s="14" t="str">
        <f>VLOOKUP($C$7,計算式!$B$33:$AF$41,27,FALSE)</f>
        <v>0</v>
      </c>
    </row>
    <row r="49" spans="2:15">
      <c r="B49" s="88"/>
      <c r="C49" s="88"/>
      <c r="D49" s="88"/>
      <c r="E49" s="88"/>
      <c r="F49" s="49">
        <v>7</v>
      </c>
      <c r="G49" s="69">
        <v>2</v>
      </c>
      <c r="H49" s="13" t="str">
        <f>VLOOKUP(M49,質問内容!$B$212:$G$310,6,FALSE)</f>
        <v>使命感があるとうまくいく</v>
      </c>
      <c r="I49" s="28" t="str">
        <f t="shared" si="7"/>
        <v>〇</v>
      </c>
      <c r="K49" s="35" t="str">
        <f>VLOOKUP(N49,質問内容!$C$212:$G$310,5,FALSE)</f>
        <v>使命感があるとうまくいく</v>
      </c>
      <c r="L49" s="8"/>
      <c r="M49" s="70" t="str">
        <f t="shared" si="6"/>
        <v>72</v>
      </c>
      <c r="N49" s="70" t="str">
        <f t="shared" si="8"/>
        <v>空-7</v>
      </c>
      <c r="O49" s="14">
        <f>VLOOKUP($C$7,計算式!$B$33:$AF$41,28,FALSE)</f>
        <v>1</v>
      </c>
    </row>
    <row r="50" spans="2:15">
      <c r="B50" s="88"/>
      <c r="C50" s="88"/>
      <c r="D50" s="88"/>
      <c r="E50" s="88"/>
      <c r="F50" s="49">
        <v>8</v>
      </c>
      <c r="G50" s="69">
        <v>2</v>
      </c>
      <c r="H50" s="13" t="str">
        <f>VLOOKUP(M50,質問内容!$B$212:$G$310,6,FALSE)</f>
        <v>全てのことを知り、把握していたい</v>
      </c>
      <c r="I50" s="28" t="str">
        <f t="shared" si="7"/>
        <v>×</v>
      </c>
      <c r="K50" s="35" t="str">
        <f>VLOOKUP(N50,質問内容!$C$212:$G$310,5,FALSE)</f>
        <v>いつもマイペースである</v>
      </c>
      <c r="L50" s="8"/>
      <c r="M50" s="70" t="str">
        <f t="shared" si="6"/>
        <v>82</v>
      </c>
      <c r="N50" s="70" t="str">
        <f t="shared" si="8"/>
        <v>空-8</v>
      </c>
      <c r="O50" s="14" t="str">
        <f>VLOOKUP($C$7,計算式!$B$33:$AF$41,29,FALSE)</f>
        <v>0</v>
      </c>
    </row>
    <row r="51" spans="2:15">
      <c r="B51" s="88"/>
      <c r="C51" s="88"/>
      <c r="D51" s="88"/>
      <c r="E51" s="88"/>
      <c r="F51" s="49">
        <v>9</v>
      </c>
      <c r="G51" s="69">
        <v>2</v>
      </c>
      <c r="H51" s="13" t="str">
        <f>VLOOKUP(M51,質問内容!$B$212:$G$310,6,FALSE)</f>
        <v>判断基準がはっきりしている</v>
      </c>
      <c r="I51" s="28" t="str">
        <f t="shared" si="7"/>
        <v>〇</v>
      </c>
      <c r="K51" s="35" t="str">
        <f>VLOOKUP(N51,質問内容!$C$212:$G$310,5,FALSE)</f>
        <v>判断基準がはっきりしている</v>
      </c>
      <c r="L51" s="8"/>
      <c r="M51" s="70" t="str">
        <f t="shared" si="6"/>
        <v>92</v>
      </c>
      <c r="N51" s="70" t="str">
        <f t="shared" si="8"/>
        <v>空-9</v>
      </c>
      <c r="O51" s="14">
        <f>VLOOKUP($C$7,計算式!$B$33:$AF$41,30,FALSE)</f>
        <v>1</v>
      </c>
    </row>
    <row r="52" spans="2:15">
      <c r="B52" s="88"/>
      <c r="C52" s="88"/>
      <c r="D52" s="88"/>
      <c r="E52" s="88"/>
      <c r="F52" s="49">
        <v>10</v>
      </c>
      <c r="G52" s="69">
        <v>2</v>
      </c>
      <c r="H52" s="13" t="str">
        <f>VLOOKUP(M52,質問内容!$B$212:$G$310,6,FALSE)</f>
        <v>協調性がないように思われやすい</v>
      </c>
      <c r="I52" s="28" t="str">
        <f t="shared" si="7"/>
        <v>〇</v>
      </c>
      <c r="K52" s="35" t="str">
        <f>VLOOKUP(N52,質問内容!$C$212:$G$310,5,FALSE)</f>
        <v>協調性がないように思われやすい</v>
      </c>
      <c r="L52" s="8"/>
      <c r="M52" s="70" t="str">
        <f t="shared" si="6"/>
        <v>102</v>
      </c>
      <c r="N52" s="70" t="str">
        <f t="shared" si="8"/>
        <v>空-10</v>
      </c>
      <c r="O52" s="14">
        <f>VLOOKUP($C$7,計算式!$B$33:$AF$41,31,FALSE)</f>
        <v>1</v>
      </c>
    </row>
    <row r="53" spans="2:15">
      <c r="E53" s="15"/>
      <c r="F53" s="8"/>
      <c r="G53" s="8"/>
      <c r="H53" s="8"/>
    </row>
    <row r="54" spans="2:15">
      <c r="B54" s="11" t="s">
        <v>781</v>
      </c>
      <c r="F54" s="8"/>
      <c r="G54" s="8"/>
      <c r="H54" s="8"/>
    </row>
    <row r="55" spans="2:15">
      <c r="B55" s="89" t="s">
        <v>0</v>
      </c>
      <c r="C55" s="89"/>
      <c r="D55" s="89"/>
      <c r="E55" s="89"/>
      <c r="F55" s="89"/>
      <c r="G55" s="21"/>
      <c r="H55" s="22" t="s">
        <v>72</v>
      </c>
      <c r="I55" s="34" t="s">
        <v>65</v>
      </c>
      <c r="J55" s="48"/>
      <c r="K55" s="34" t="s">
        <v>73</v>
      </c>
      <c r="L55" s="8"/>
    </row>
    <row r="56" spans="2:15">
      <c r="B56" s="88" t="s">
        <v>785</v>
      </c>
      <c r="C56" s="88"/>
      <c r="D56" s="88"/>
      <c r="E56" s="88"/>
      <c r="F56" s="49">
        <v>1</v>
      </c>
      <c r="G56" s="69">
        <v>1</v>
      </c>
      <c r="H56" s="13" t="str">
        <f>VLOOKUP(M56,質問内容!$B$316:$G$364,6,FALSE)</f>
        <v>曲がった事をしない</v>
      </c>
      <c r="I56" s="28" t="str">
        <f>IF(G56&gt;0,IF(O56=1,"〇","×"),"")</f>
        <v>×</v>
      </c>
      <c r="K56" s="35" t="str">
        <f>VLOOKUP(N56,質問内容!$C$316:$G$364,5,FALSE)</f>
        <v>大事なのは距離感だ</v>
      </c>
      <c r="L56" s="8"/>
      <c r="M56" s="70" t="str">
        <f>F56&amp;G56</f>
        <v>11</v>
      </c>
      <c r="N56" s="70" t="str">
        <f>$C$7&amp;"-"&amp;2&amp;F56</f>
        <v>空-21</v>
      </c>
      <c r="O56" s="14" t="str">
        <f>VLOOKUP($C$7,計算式!$B$46:$AF$54,22,FALSE)</f>
        <v>0</v>
      </c>
    </row>
    <row r="57" spans="2:15" ht="18" customHeight="1">
      <c r="B57" s="88"/>
      <c r="C57" s="88"/>
      <c r="D57" s="88"/>
      <c r="E57" s="88"/>
      <c r="F57" s="49">
        <v>2</v>
      </c>
      <c r="G57" s="69">
        <v>1</v>
      </c>
      <c r="H57" s="13" t="str">
        <f>VLOOKUP(M57,質問内容!$B$316:$G$364,6,FALSE)</f>
        <v>コミュニケーションは最も難しいと理解すること</v>
      </c>
      <c r="I57" s="28" t="str">
        <f t="shared" ref="I57:I60" si="9">IF(G57&gt;0,IF(O57=1,"〇","×"),"")</f>
        <v>×</v>
      </c>
      <c r="K57" s="35" t="str">
        <f>VLOOKUP(N57,質問内容!$C$316:$G$364,5,FALSE)</f>
        <v>自分のペースを守ることが大事</v>
      </c>
      <c r="L57" s="8"/>
      <c r="M57" s="70" t="str">
        <f>F57&amp;G57</f>
        <v>21</v>
      </c>
      <c r="N57" s="70" t="str">
        <f t="shared" ref="N57:N60" si="10">$C$7&amp;"-"&amp;2&amp;F57</f>
        <v>空-22</v>
      </c>
      <c r="O57" s="14" t="str">
        <f>VLOOKUP($C$7,計算式!$B$46:$AF$54,23,FALSE)</f>
        <v>0</v>
      </c>
    </row>
    <row r="58" spans="2:15">
      <c r="B58" s="88"/>
      <c r="C58" s="88"/>
      <c r="D58" s="88"/>
      <c r="E58" s="88"/>
      <c r="F58" s="49">
        <v>3</v>
      </c>
      <c r="G58" s="69">
        <v>2</v>
      </c>
      <c r="H58" s="13" t="str">
        <f>VLOOKUP(M58,質問内容!$B$316:$G$364,6,FALSE)</f>
        <v>憧れの人を持つこと</v>
      </c>
      <c r="I58" s="28" t="str">
        <f t="shared" si="9"/>
        <v>×</v>
      </c>
      <c r="K58" s="35" t="str">
        <f>VLOOKUP(N58,質問内容!$C$316:$G$364,5,FALSE)</f>
        <v>情報をたくさん持っていることが大事</v>
      </c>
      <c r="L58" s="8"/>
      <c r="M58" s="70" t="str">
        <f>F58&amp;G58</f>
        <v>32</v>
      </c>
      <c r="N58" s="70" t="str">
        <f t="shared" si="10"/>
        <v>空-23</v>
      </c>
      <c r="O58" s="14" t="str">
        <f>VLOOKUP($C$7,計算式!$B$46:$AF$54,24,FALSE)</f>
        <v>0</v>
      </c>
    </row>
    <row r="59" spans="2:15">
      <c r="B59" s="88"/>
      <c r="C59" s="88"/>
      <c r="D59" s="88"/>
      <c r="E59" s="88"/>
      <c r="F59" s="49">
        <v>4</v>
      </c>
      <c r="G59" s="69">
        <v>1</v>
      </c>
      <c r="H59" s="13" t="str">
        <f>VLOOKUP(M59,質問内容!$B$316:$G$364,6,FALSE)</f>
        <v>情報の質と量、勉強量をこなすこと</v>
      </c>
      <c r="I59" s="28" t="str">
        <f t="shared" si="9"/>
        <v>×</v>
      </c>
      <c r="K59" s="35" t="str">
        <f>VLOOKUP(N59,質問内容!$C$316:$G$364,5,FALSE)</f>
        <v>自分の役割を明確にする事</v>
      </c>
      <c r="L59" s="8"/>
      <c r="M59" s="70" t="str">
        <f>F59&amp;G59</f>
        <v>41</v>
      </c>
      <c r="N59" s="70" t="str">
        <f t="shared" si="10"/>
        <v>空-24</v>
      </c>
      <c r="O59" s="14" t="str">
        <f>VLOOKUP($C$7,計算式!$B$46:$AF$54,25,FALSE)</f>
        <v>0</v>
      </c>
    </row>
    <row r="60" spans="2:15">
      <c r="B60" s="88"/>
      <c r="C60" s="88"/>
      <c r="D60" s="88"/>
      <c r="E60" s="88"/>
      <c r="F60" s="49">
        <v>5</v>
      </c>
      <c r="G60" s="69">
        <v>1</v>
      </c>
      <c r="H60" s="13" t="str">
        <f>VLOOKUP(M60,質問内容!$B$316:$G$364,6,FALSE)</f>
        <v>どこにいてもリーダーである事</v>
      </c>
      <c r="I60" s="28" t="str">
        <f t="shared" si="9"/>
        <v>×</v>
      </c>
      <c r="K60" s="35" t="str">
        <f>VLOOKUP(N60,質問内容!$C$316:$G$364,5,FALSE)</f>
        <v>自分が気分屋だと自覚する事</v>
      </c>
      <c r="L60" s="8"/>
      <c r="M60" s="70" t="str">
        <f>F60&amp;G60</f>
        <v>51</v>
      </c>
      <c r="N60" s="70" t="str">
        <f t="shared" si="10"/>
        <v>空-25</v>
      </c>
      <c r="O60" s="14" t="str">
        <f>VLOOKUP($C$7,計算式!$B$46:$AF$54,26,FALSE)</f>
        <v>0</v>
      </c>
    </row>
    <row r="61" spans="2:15">
      <c r="E61" s="15"/>
      <c r="F61" s="8"/>
      <c r="G61" s="8"/>
      <c r="H61" s="8"/>
    </row>
    <row r="62" spans="2:15">
      <c r="B62" s="11" t="s">
        <v>782</v>
      </c>
      <c r="F62" s="8"/>
      <c r="G62" s="8"/>
      <c r="H62" s="8"/>
    </row>
    <row r="63" spans="2:15">
      <c r="B63" s="89" t="s">
        <v>0</v>
      </c>
      <c r="C63" s="89"/>
      <c r="D63" s="89"/>
      <c r="E63" s="89"/>
      <c r="F63" s="89"/>
      <c r="G63" s="21"/>
      <c r="H63" s="22" t="s">
        <v>72</v>
      </c>
      <c r="I63" s="34" t="s">
        <v>65</v>
      </c>
      <c r="J63" s="48"/>
      <c r="K63" s="34" t="s">
        <v>73</v>
      </c>
      <c r="L63" s="8"/>
    </row>
    <row r="64" spans="2:15">
      <c r="B64" s="88" t="s">
        <v>783</v>
      </c>
      <c r="C64" s="88"/>
      <c r="D64" s="88"/>
      <c r="E64" s="88"/>
      <c r="F64" s="49">
        <v>1</v>
      </c>
      <c r="G64" s="69">
        <v>1</v>
      </c>
      <c r="H64" s="13" t="str">
        <f>VLOOKUP(M64,質問内容!$B$369:$G$397,6,FALSE)</f>
        <v>いつも問題ばかり抱えてしまっている</v>
      </c>
      <c r="I64" s="28" t="str">
        <f>IF(G64&gt;0,IF(O64=1,"〇","×"),"")</f>
        <v>×</v>
      </c>
      <c r="K64" s="35" t="str">
        <f>VLOOKUP(N64,質問内容!$C$369:$G$397,5,FALSE)</f>
        <v>協調性がないと言われてしまう</v>
      </c>
      <c r="L64" s="8"/>
      <c r="M64" s="70" t="str">
        <f>F64&amp;G64</f>
        <v>11</v>
      </c>
      <c r="N64" s="70" t="str">
        <f>$C$7&amp;"-"&amp;3&amp;F64</f>
        <v>空-31</v>
      </c>
      <c r="O64" s="14" t="str">
        <f>VLOOKUP($C$7,計算式!$B$59:$AF$67,22,FALSE)</f>
        <v>0</v>
      </c>
    </row>
    <row r="65" spans="2:15" ht="18" customHeight="1">
      <c r="B65" s="88"/>
      <c r="C65" s="88"/>
      <c r="D65" s="88"/>
      <c r="E65" s="88"/>
      <c r="F65" s="49">
        <v>2</v>
      </c>
      <c r="G65" s="69">
        <v>2</v>
      </c>
      <c r="H65" s="13" t="str">
        <f>VLOOKUP(M65,質問内容!$B$369:$G$397,6,FALSE)</f>
        <v>思うように人が動いてくれない事が多々ある</v>
      </c>
      <c r="I65" s="28" t="str">
        <f t="shared" ref="I65:I66" si="11">IF(G65&gt;0,IF(O65=1,"〇","×"),"")</f>
        <v>×</v>
      </c>
      <c r="K65" s="35" t="str">
        <f>VLOOKUP(N65,質問内容!$C$369:$G$397,5,FALSE)</f>
        <v>目的が不明確だと迷いやすい</v>
      </c>
      <c r="L65" s="8"/>
      <c r="M65" s="70" t="str">
        <f>F65&amp;G65</f>
        <v>22</v>
      </c>
      <c r="N65" s="70" t="str">
        <f t="shared" ref="N65:N66" si="12">$C$7&amp;"-"&amp;3&amp;F65</f>
        <v>空-32</v>
      </c>
      <c r="O65" s="14" t="str">
        <f>VLOOKUP($C$7,計算式!$B$59:$AF$67,23,FALSE)</f>
        <v>0</v>
      </c>
    </row>
    <row r="66" spans="2:15">
      <c r="B66" s="88"/>
      <c r="C66" s="88"/>
      <c r="D66" s="88"/>
      <c r="E66" s="88"/>
      <c r="F66" s="49">
        <v>3</v>
      </c>
      <c r="G66" s="69">
        <v>1</v>
      </c>
      <c r="H66" s="13" t="str">
        <f>VLOOKUP(M66,質問内容!$B$369:$G$397,6,FALSE)</f>
        <v>積み上げてきたものを自分で責めて壊してしまう</v>
      </c>
      <c r="I66" s="28" t="str">
        <f t="shared" si="11"/>
        <v>×</v>
      </c>
      <c r="K66" s="35" t="str">
        <f>VLOOKUP(N66,質問内容!$C$369:$G$397,5,FALSE)</f>
        <v>使命感がないと何をすればいいかわからなくなる</v>
      </c>
      <c r="L66" s="8"/>
      <c r="M66" s="70" t="str">
        <f>F66&amp;G66</f>
        <v>31</v>
      </c>
      <c r="N66" s="70" t="str">
        <f t="shared" si="12"/>
        <v>空-33</v>
      </c>
      <c r="O66" s="14" t="str">
        <f>VLOOKUP($C$7,計算式!$B$59:$AF$67,24,FALSE)</f>
        <v>0</v>
      </c>
    </row>
    <row r="67" spans="2:15">
      <c r="E67" s="15"/>
      <c r="F67" s="8"/>
      <c r="G67" s="8"/>
      <c r="H67" s="8"/>
    </row>
    <row r="68" spans="2:15">
      <c r="E68" s="15"/>
      <c r="F68" s="8"/>
      <c r="G68" s="8"/>
      <c r="H68" s="8"/>
    </row>
  </sheetData>
  <mergeCells count="12">
    <mergeCell ref="C3:E3"/>
    <mergeCell ref="B30:E39"/>
    <mergeCell ref="B17:E26"/>
    <mergeCell ref="B16:F16"/>
    <mergeCell ref="B29:F29"/>
    <mergeCell ref="B9:C9"/>
    <mergeCell ref="B56:E60"/>
    <mergeCell ref="B63:F63"/>
    <mergeCell ref="B64:E66"/>
    <mergeCell ref="B42:F42"/>
    <mergeCell ref="B43:E52"/>
    <mergeCell ref="B55:F55"/>
  </mergeCells>
  <phoneticPr fontId="3"/>
  <dataValidations count="5">
    <dataValidation type="list" allowBlank="1" showInputMessage="1" showErrorMessage="1" sqref="C5" xr:uid="{00000000-0002-0000-0000-000000000000}">
      <formula1>"1「純」,2「炎」,3「陽」,4「歓」,5「樹」,6「海」,7「星」,8「旅」,9「宙」"</formula1>
    </dataValidation>
    <dataValidation type="list" allowBlank="1" showInputMessage="1" showErrorMessage="1" sqref="C6 C12" xr:uid="{00000000-0002-0000-0000-000001000000}">
      <formula1>"白,赤,橙,黄,緑,青,藍,紫,黒"</formula1>
    </dataValidation>
    <dataValidation type="list" allowBlank="1" showInputMessage="1" showErrorMessage="1" sqref="C7" xr:uid="{00000000-0002-0000-0000-000002000000}">
      <formula1>"全,空,智,王,公,長,匠,創,守"</formula1>
    </dataValidation>
    <dataValidation type="list" allowBlank="1" showInputMessage="1" showErrorMessage="1" sqref="G27:H28 G40 G41:H41 G53 G67:G68 G54:H54 G61 G62:H62" xr:uid="{00000000-0002-0000-0000-000003000000}">
      <formula1>"A,B,C,D,E,F,G"</formula1>
    </dataValidation>
    <dataValidation type="list" allowBlank="1" showInputMessage="1" showErrorMessage="1" sqref="G17:G26 G64:G66 G30:G39 G56:G60 G43:G52" xr:uid="{00000000-0002-0000-0000-000004000000}">
      <formula1>"1,2,3,4,5,6,7,8,9"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:J399"/>
  <sheetViews>
    <sheetView zoomScale="70" zoomScaleNormal="70" workbookViewId="0"/>
  </sheetViews>
  <sheetFormatPr baseColWidth="10" defaultColWidth="8.83203125" defaultRowHeight="18"/>
  <cols>
    <col min="1" max="1" width="4.83203125" style="2" customWidth="1"/>
    <col min="2" max="3" width="2.83203125" style="47" customWidth="1"/>
    <col min="4" max="4" width="15.5" style="9" bestFit="1" customWidth="1"/>
    <col min="5" max="5" width="9.1640625" style="9" bestFit="1" customWidth="1"/>
    <col min="6" max="6" width="10.1640625" style="36" bestFit="1" customWidth="1"/>
    <col min="7" max="7" width="88.5" style="2" bestFit="1" customWidth="1"/>
    <col min="8" max="8" width="6.83203125" style="2" customWidth="1"/>
    <col min="9" max="9" width="12.6640625" style="75" bestFit="1" customWidth="1"/>
    <col min="10" max="10" width="86.6640625" style="76" bestFit="1" customWidth="1"/>
    <col min="11" max="16384" width="8.83203125" style="2"/>
  </cols>
  <sheetData>
    <row r="2" spans="2:10">
      <c r="B2" s="50"/>
      <c r="C2" s="50"/>
    </row>
    <row r="3" spans="2:10">
      <c r="B3" s="52" t="s">
        <v>810</v>
      </c>
      <c r="C3" s="50"/>
    </row>
    <row r="4" spans="2:10">
      <c r="B4" s="71"/>
      <c r="C4" s="71"/>
      <c r="D4" s="34" t="s">
        <v>257</v>
      </c>
      <c r="E4" s="34" t="s">
        <v>258</v>
      </c>
      <c r="F4" s="34" t="s">
        <v>256</v>
      </c>
      <c r="G4" s="34" t="s">
        <v>259</v>
      </c>
    </row>
    <row r="5" spans="2:10">
      <c r="B5" s="72" t="str">
        <f>E5&amp;F5</f>
        <v>11</v>
      </c>
      <c r="C5" s="72" t="str">
        <f t="shared" ref="C5:C13" si="0">D5&amp;"-"&amp;E5</f>
        <v>6「海」-1</v>
      </c>
      <c r="D5" s="16" t="s">
        <v>83</v>
      </c>
      <c r="E5" s="40">
        <v>1</v>
      </c>
      <c r="F5" s="40">
        <v>1</v>
      </c>
      <c r="G5" s="37" t="str">
        <f t="shared" ref="G5:G13" si="1">VLOOKUP(C5,$I$5:$J$94,2,FALSE)</f>
        <v>自分はどこかさっぱりした感性を持っていると思う</v>
      </c>
      <c r="I5" s="77" t="s">
        <v>100</v>
      </c>
      <c r="J5" s="78" t="s">
        <v>74</v>
      </c>
    </row>
    <row r="6" spans="2:10">
      <c r="B6" s="72" t="str">
        <f t="shared" ref="B6:B23" si="2">E6&amp;F6</f>
        <v>12</v>
      </c>
      <c r="C6" s="72" t="str">
        <f t="shared" si="0"/>
        <v>2「炎」-1</v>
      </c>
      <c r="D6" s="16" t="s">
        <v>85</v>
      </c>
      <c r="E6" s="40">
        <v>1</v>
      </c>
      <c r="F6" s="40">
        <v>2</v>
      </c>
      <c r="G6" s="37" t="str">
        <f t="shared" si="1"/>
        <v>時間を忘れるくらい没頭する事がよくある</v>
      </c>
      <c r="I6" s="77" t="s">
        <v>101</v>
      </c>
      <c r="J6" s="78" t="s">
        <v>75</v>
      </c>
    </row>
    <row r="7" spans="2:10">
      <c r="B7" s="72" t="str">
        <f t="shared" si="2"/>
        <v>13</v>
      </c>
      <c r="C7" s="72" t="str">
        <f t="shared" si="0"/>
        <v>3「陽」-1</v>
      </c>
      <c r="D7" s="16" t="s">
        <v>87</v>
      </c>
      <c r="E7" s="40">
        <v>1</v>
      </c>
      <c r="F7" s="40">
        <v>3</v>
      </c>
      <c r="G7" s="37" t="str">
        <f t="shared" si="1"/>
        <v>人のことを大切にできる場所があると調子がいい</v>
      </c>
      <c r="I7" s="77" t="s">
        <v>102</v>
      </c>
      <c r="J7" s="78" t="s">
        <v>76</v>
      </c>
    </row>
    <row r="8" spans="2:10">
      <c r="B8" s="72" t="str">
        <f t="shared" si="2"/>
        <v>14</v>
      </c>
      <c r="C8" s="72" t="str">
        <f t="shared" si="0"/>
        <v>1「純」-1</v>
      </c>
      <c r="D8" s="16" t="s">
        <v>93</v>
      </c>
      <c r="E8" s="40">
        <v>1</v>
      </c>
      <c r="F8" s="45">
        <v>4</v>
      </c>
      <c r="G8" s="37" t="str">
        <f t="shared" si="1"/>
        <v>人を信じれているとブレない</v>
      </c>
      <c r="I8" s="77" t="s">
        <v>103</v>
      </c>
      <c r="J8" s="78" t="s">
        <v>77</v>
      </c>
    </row>
    <row r="9" spans="2:10">
      <c r="B9" s="72" t="str">
        <f t="shared" si="2"/>
        <v>15</v>
      </c>
      <c r="C9" s="72" t="str">
        <f t="shared" si="0"/>
        <v>4「歓」-1</v>
      </c>
      <c r="D9" s="16" t="s">
        <v>99</v>
      </c>
      <c r="E9" s="40">
        <v>1</v>
      </c>
      <c r="F9" s="45">
        <v>5</v>
      </c>
      <c r="G9" s="37" t="str">
        <f t="shared" si="1"/>
        <v>未来で自分が楽しむイメージができると調子がいい</v>
      </c>
      <c r="I9" s="77" t="s">
        <v>104</v>
      </c>
      <c r="J9" s="78" t="s">
        <v>78</v>
      </c>
    </row>
    <row r="10" spans="2:10">
      <c r="B10" s="72" t="str">
        <f t="shared" si="2"/>
        <v>16</v>
      </c>
      <c r="C10" s="72" t="str">
        <f t="shared" si="0"/>
        <v>8「旅」-1</v>
      </c>
      <c r="D10" s="16" t="s">
        <v>89</v>
      </c>
      <c r="E10" s="40">
        <v>1</v>
      </c>
      <c r="F10" s="45">
        <v>6</v>
      </c>
      <c r="G10" s="37" t="str">
        <f t="shared" si="1"/>
        <v>いつも自由でありたいと思っている</v>
      </c>
      <c r="I10" s="77" t="s">
        <v>105</v>
      </c>
      <c r="J10" s="78" t="s">
        <v>26</v>
      </c>
    </row>
    <row r="11" spans="2:10">
      <c r="B11" s="72" t="str">
        <f t="shared" si="2"/>
        <v>17</v>
      </c>
      <c r="C11" s="72" t="str">
        <f t="shared" si="0"/>
        <v>9「宙」-1</v>
      </c>
      <c r="D11" s="16" t="s">
        <v>95</v>
      </c>
      <c r="E11" s="40">
        <v>1</v>
      </c>
      <c r="F11" s="45">
        <v>7</v>
      </c>
      <c r="G11" s="37" t="str">
        <f t="shared" si="1"/>
        <v>自分の中で確固たる価値観がある</v>
      </c>
      <c r="I11" s="77" t="s">
        <v>106</v>
      </c>
      <c r="J11" s="78" t="s">
        <v>34</v>
      </c>
    </row>
    <row r="12" spans="2:10">
      <c r="B12" s="72" t="str">
        <f t="shared" si="2"/>
        <v>18</v>
      </c>
      <c r="C12" s="72" t="str">
        <f t="shared" si="0"/>
        <v>5「樹」-1</v>
      </c>
      <c r="D12" s="16" t="s">
        <v>91</v>
      </c>
      <c r="E12" s="40">
        <v>1</v>
      </c>
      <c r="F12" s="45">
        <v>8</v>
      </c>
      <c r="G12" s="37" t="str">
        <f t="shared" si="1"/>
        <v>何事にも動じない冷静さと客観性がある</v>
      </c>
      <c r="I12" s="77" t="s">
        <v>107</v>
      </c>
      <c r="J12" s="78" t="s">
        <v>79</v>
      </c>
    </row>
    <row r="13" spans="2:10">
      <c r="B13" s="72" t="str">
        <f t="shared" si="2"/>
        <v>19</v>
      </c>
      <c r="C13" s="72" t="str">
        <f t="shared" si="0"/>
        <v>7「星」-1</v>
      </c>
      <c r="D13" s="16" t="s">
        <v>97</v>
      </c>
      <c r="E13" s="40">
        <v>1</v>
      </c>
      <c r="F13" s="45">
        <v>9</v>
      </c>
      <c r="G13" s="37" t="str">
        <f t="shared" si="1"/>
        <v>正直ナルシストになるとやる気はでる</v>
      </c>
      <c r="I13" s="77" t="s">
        <v>108</v>
      </c>
      <c r="J13" s="78" t="s">
        <v>80</v>
      </c>
    </row>
    <row r="14" spans="2:10" s="15" customFormat="1">
      <c r="B14" s="72"/>
      <c r="C14" s="72"/>
      <c r="D14" s="9" t="s">
        <v>71</v>
      </c>
      <c r="E14" s="3"/>
      <c r="F14" s="41"/>
      <c r="G14" s="38"/>
      <c r="I14" s="77" t="s">
        <v>109</v>
      </c>
      <c r="J14" s="78" t="s">
        <v>81</v>
      </c>
    </row>
    <row r="15" spans="2:10">
      <c r="B15" s="72" t="str">
        <f t="shared" si="2"/>
        <v>21</v>
      </c>
      <c r="C15" s="72" t="str">
        <f t="shared" ref="C15:C23" si="3">D15&amp;"-"&amp;E15</f>
        <v>6「海」-2</v>
      </c>
      <c r="D15" s="16" t="s">
        <v>83</v>
      </c>
      <c r="E15" s="40">
        <v>2</v>
      </c>
      <c r="F15" s="40">
        <v>1</v>
      </c>
      <c r="G15" s="37" t="str">
        <f t="shared" ref="G15:G23" si="4">VLOOKUP(C15,$I$5:$J$94,2,FALSE)</f>
        <v>1人の時間が取れなくなると感情が乱れやすい</v>
      </c>
      <c r="I15" s="77" t="s">
        <v>117</v>
      </c>
      <c r="J15" s="78" t="s">
        <v>110</v>
      </c>
    </row>
    <row r="16" spans="2:10">
      <c r="B16" s="72" t="str">
        <f t="shared" si="2"/>
        <v>22</v>
      </c>
      <c r="C16" s="72" t="str">
        <f t="shared" si="3"/>
        <v>2「炎」-2</v>
      </c>
      <c r="D16" s="16" t="s">
        <v>85</v>
      </c>
      <c r="E16" s="40">
        <v>2</v>
      </c>
      <c r="F16" s="40">
        <v>2</v>
      </c>
      <c r="G16" s="37" t="str">
        <f t="shared" si="4"/>
        <v>感情が豊かである</v>
      </c>
      <c r="I16" s="77" t="s">
        <v>118</v>
      </c>
      <c r="J16" s="78" t="s">
        <v>111</v>
      </c>
    </row>
    <row r="17" spans="2:10">
      <c r="B17" s="72" t="str">
        <f t="shared" si="2"/>
        <v>23</v>
      </c>
      <c r="C17" s="72" t="str">
        <f t="shared" si="3"/>
        <v>3「陽」-2</v>
      </c>
      <c r="D17" s="16" t="s">
        <v>87</v>
      </c>
      <c r="E17" s="40">
        <v>2</v>
      </c>
      <c r="F17" s="40">
        <v>3</v>
      </c>
      <c r="G17" s="37" t="str">
        <f t="shared" si="4"/>
        <v>人のことを想い続けるのに、落ち着いた環境がいる</v>
      </c>
      <c r="I17" s="77" t="s">
        <v>119</v>
      </c>
      <c r="J17" s="78" t="s">
        <v>112</v>
      </c>
    </row>
    <row r="18" spans="2:10">
      <c r="B18" s="72" t="str">
        <f t="shared" si="2"/>
        <v>24</v>
      </c>
      <c r="C18" s="72" t="str">
        <f t="shared" si="3"/>
        <v>8「旅」-2</v>
      </c>
      <c r="D18" s="16" t="s">
        <v>89</v>
      </c>
      <c r="E18" s="40">
        <v>2</v>
      </c>
      <c r="F18" s="45">
        <v>4</v>
      </c>
      <c r="G18" s="37" t="str">
        <f t="shared" si="4"/>
        <v>常に新しい事にチャレンジしたい。</v>
      </c>
      <c r="I18" s="77" t="s">
        <v>120</v>
      </c>
      <c r="J18" s="78" t="s">
        <v>113</v>
      </c>
    </row>
    <row r="19" spans="2:10">
      <c r="B19" s="72" t="str">
        <f t="shared" si="2"/>
        <v>25</v>
      </c>
      <c r="C19" s="72" t="str">
        <f t="shared" si="3"/>
        <v>5「樹」-2</v>
      </c>
      <c r="D19" s="16" t="s">
        <v>91</v>
      </c>
      <c r="E19" s="40">
        <v>2</v>
      </c>
      <c r="F19" s="45">
        <v>5</v>
      </c>
      <c r="G19" s="37" t="str">
        <f t="shared" si="4"/>
        <v>とにかく「一途」だ</v>
      </c>
      <c r="I19" s="77" t="s">
        <v>121</v>
      </c>
      <c r="J19" s="78" t="s">
        <v>114</v>
      </c>
    </row>
    <row r="20" spans="2:10">
      <c r="B20" s="72" t="str">
        <f t="shared" si="2"/>
        <v>26</v>
      </c>
      <c r="C20" s="72" t="str">
        <f t="shared" si="3"/>
        <v>1「純」-2</v>
      </c>
      <c r="D20" s="16" t="s">
        <v>93</v>
      </c>
      <c r="E20" s="40">
        <v>2</v>
      </c>
      <c r="F20" s="45">
        <v>6</v>
      </c>
      <c r="G20" s="37" t="str">
        <f t="shared" si="4"/>
        <v>自分の感情を言えないことでイライラする</v>
      </c>
      <c r="I20" s="77" t="s">
        <v>122</v>
      </c>
      <c r="J20" s="78" t="s">
        <v>115</v>
      </c>
    </row>
    <row r="21" spans="2:10">
      <c r="B21" s="72" t="str">
        <f t="shared" si="2"/>
        <v>27</v>
      </c>
      <c r="C21" s="72" t="str">
        <f t="shared" si="3"/>
        <v>9「宙」-2</v>
      </c>
      <c r="D21" s="16" t="s">
        <v>95</v>
      </c>
      <c r="E21" s="40">
        <v>2</v>
      </c>
      <c r="F21" s="45">
        <v>7</v>
      </c>
      <c r="G21" s="37" t="str">
        <f t="shared" si="4"/>
        <v>客観的に情報分析・集約する習慣がある</v>
      </c>
      <c r="I21" s="77" t="s">
        <v>123</v>
      </c>
      <c r="J21" s="78" t="s">
        <v>22</v>
      </c>
    </row>
    <row r="22" spans="2:10">
      <c r="B22" s="72" t="str">
        <f t="shared" si="2"/>
        <v>28</v>
      </c>
      <c r="C22" s="72" t="str">
        <f t="shared" si="3"/>
        <v>7「星」-2</v>
      </c>
      <c r="D22" s="16" t="s">
        <v>97</v>
      </c>
      <c r="E22" s="40">
        <v>2</v>
      </c>
      <c r="F22" s="45">
        <v>8</v>
      </c>
      <c r="G22" s="37" t="str">
        <f t="shared" si="4"/>
        <v>何かと注目を集めやすい</v>
      </c>
      <c r="I22" s="77" t="s">
        <v>124</v>
      </c>
      <c r="J22" s="78" t="s">
        <v>27</v>
      </c>
    </row>
    <row r="23" spans="2:10">
      <c r="B23" s="72" t="str">
        <f t="shared" si="2"/>
        <v>29</v>
      </c>
      <c r="C23" s="72" t="str">
        <f t="shared" si="3"/>
        <v>4「歓」-2</v>
      </c>
      <c r="D23" s="16" t="s">
        <v>99</v>
      </c>
      <c r="E23" s="40">
        <v>2</v>
      </c>
      <c r="F23" s="45">
        <v>9</v>
      </c>
      <c r="G23" s="37" t="str">
        <f t="shared" si="4"/>
        <v>先のことだけを考えすぎて「今」「現実」を忘れやすい</v>
      </c>
      <c r="I23" s="77" t="s">
        <v>125</v>
      </c>
      <c r="J23" s="78" t="s">
        <v>35</v>
      </c>
    </row>
    <row r="24" spans="2:10" s="15" customFormat="1">
      <c r="B24" s="72"/>
      <c r="C24" s="73"/>
      <c r="D24" s="9" t="s">
        <v>71</v>
      </c>
      <c r="E24" s="19"/>
      <c r="F24" s="41"/>
      <c r="G24" s="38"/>
      <c r="I24" s="77" t="s">
        <v>126</v>
      </c>
      <c r="J24" s="78" t="s">
        <v>116</v>
      </c>
    </row>
    <row r="25" spans="2:10">
      <c r="B25" s="72" t="str">
        <f t="shared" ref="B25:B87" si="5">E25&amp;F25</f>
        <v>31</v>
      </c>
      <c r="C25" s="72" t="str">
        <f t="shared" ref="C25:C33" si="6">D25&amp;"-"&amp;E25</f>
        <v>9「宙」-3</v>
      </c>
      <c r="D25" s="16" t="s">
        <v>95</v>
      </c>
      <c r="E25" s="40">
        <v>3</v>
      </c>
      <c r="F25" s="40">
        <v>1</v>
      </c>
      <c r="G25" s="37" t="str">
        <f t="shared" ref="G25:G33" si="7">VLOOKUP(C25,$I$5:$J$94,2,FALSE)</f>
        <v>勉強熱心で、向上心が高い。</v>
      </c>
      <c r="I25" s="77" t="s">
        <v>135</v>
      </c>
      <c r="J25" s="78" t="s">
        <v>127</v>
      </c>
    </row>
    <row r="26" spans="2:10">
      <c r="B26" s="72" t="str">
        <f t="shared" si="5"/>
        <v>32</v>
      </c>
      <c r="C26" s="72" t="str">
        <f t="shared" si="6"/>
        <v>3「陽」-3</v>
      </c>
      <c r="D26" s="16" t="s">
        <v>87</v>
      </c>
      <c r="E26" s="40">
        <v>3</v>
      </c>
      <c r="F26" s="40">
        <v>2</v>
      </c>
      <c r="G26" s="37" t="str">
        <f t="shared" si="7"/>
        <v>自分の武器は笑顔だ</v>
      </c>
      <c r="I26" s="77" t="s">
        <v>136</v>
      </c>
      <c r="J26" s="78" t="s">
        <v>128</v>
      </c>
    </row>
    <row r="27" spans="2:10">
      <c r="B27" s="72" t="str">
        <f t="shared" si="5"/>
        <v>33</v>
      </c>
      <c r="C27" s="72" t="str">
        <f t="shared" si="6"/>
        <v>4「歓」-3</v>
      </c>
      <c r="D27" s="16" t="s">
        <v>99</v>
      </c>
      <c r="E27" s="40">
        <v>3</v>
      </c>
      <c r="F27" s="40">
        <v>3</v>
      </c>
      <c r="G27" s="37" t="str">
        <f t="shared" si="7"/>
        <v>その場の楽しさに後悔を感じる</v>
      </c>
      <c r="I27" s="77" t="s">
        <v>137</v>
      </c>
      <c r="J27" s="78" t="s">
        <v>129</v>
      </c>
    </row>
    <row r="28" spans="2:10">
      <c r="B28" s="72" t="str">
        <f t="shared" si="5"/>
        <v>34</v>
      </c>
      <c r="C28" s="72" t="str">
        <f t="shared" si="6"/>
        <v>6「海」-3</v>
      </c>
      <c r="D28" s="16" t="s">
        <v>83</v>
      </c>
      <c r="E28" s="40">
        <v>3</v>
      </c>
      <c r="F28" s="45">
        <v>4</v>
      </c>
      <c r="G28" s="37" t="str">
        <f t="shared" si="7"/>
        <v>どんな環境・状況にいるかで感情が変わったりする</v>
      </c>
      <c r="I28" s="77" t="s">
        <v>138</v>
      </c>
      <c r="J28" s="78" t="s">
        <v>130</v>
      </c>
    </row>
    <row r="29" spans="2:10">
      <c r="B29" s="72" t="str">
        <f t="shared" si="5"/>
        <v>35</v>
      </c>
      <c r="C29" s="72" t="str">
        <f t="shared" si="6"/>
        <v>5「樹」-3</v>
      </c>
      <c r="D29" s="16" t="s">
        <v>91</v>
      </c>
      <c r="E29" s="40">
        <v>3</v>
      </c>
      <c r="F29" s="45">
        <v>5</v>
      </c>
      <c r="G29" s="37" t="str">
        <f t="shared" si="7"/>
        <v>自分だけが優しくされて、自分が人に優しくなれないと感情が乱れる</v>
      </c>
      <c r="I29" s="77" t="s">
        <v>139</v>
      </c>
      <c r="J29" s="78" t="s">
        <v>131</v>
      </c>
    </row>
    <row r="30" spans="2:10">
      <c r="B30" s="72" t="str">
        <f t="shared" si="5"/>
        <v>36</v>
      </c>
      <c r="C30" s="72" t="str">
        <f t="shared" si="6"/>
        <v>2「炎」-3</v>
      </c>
      <c r="D30" s="16" t="s">
        <v>85</v>
      </c>
      <c r="E30" s="40">
        <v>3</v>
      </c>
      <c r="F30" s="45">
        <v>6</v>
      </c>
      <c r="G30" s="37" t="str">
        <f t="shared" si="7"/>
        <v>自分の中の熱い想いが伝わらないことがある</v>
      </c>
      <c r="I30" s="77" t="s">
        <v>140</v>
      </c>
      <c r="J30" s="78" t="s">
        <v>132</v>
      </c>
    </row>
    <row r="31" spans="2:10">
      <c r="B31" s="72" t="str">
        <f t="shared" si="5"/>
        <v>37</v>
      </c>
      <c r="C31" s="72" t="str">
        <f t="shared" si="6"/>
        <v>7「星」-3</v>
      </c>
      <c r="D31" s="16" t="s">
        <v>97</v>
      </c>
      <c r="E31" s="40">
        <v>3</v>
      </c>
      <c r="F31" s="45">
        <v>7</v>
      </c>
      <c r="G31" s="37" t="str">
        <f t="shared" si="7"/>
        <v>憧れの人ができるとやる気が出る</v>
      </c>
      <c r="I31" s="77" t="s">
        <v>141</v>
      </c>
      <c r="J31" s="78" t="s">
        <v>133</v>
      </c>
    </row>
    <row r="32" spans="2:10">
      <c r="B32" s="72" t="str">
        <f t="shared" si="5"/>
        <v>38</v>
      </c>
      <c r="C32" s="72" t="str">
        <f t="shared" si="6"/>
        <v>8「旅」-3</v>
      </c>
      <c r="D32" s="16" t="s">
        <v>89</v>
      </c>
      <c r="E32" s="40">
        <v>3</v>
      </c>
      <c r="F32" s="45">
        <v>8</v>
      </c>
      <c r="G32" s="37" t="str">
        <f t="shared" si="7"/>
        <v>新しい世界観に触れたい。好奇心が止まらない。</v>
      </c>
      <c r="I32" s="77" t="s">
        <v>142</v>
      </c>
      <c r="J32" s="78" t="s">
        <v>23</v>
      </c>
    </row>
    <row r="33" spans="2:10">
      <c r="B33" s="72" t="str">
        <f t="shared" si="5"/>
        <v>39</v>
      </c>
      <c r="C33" s="72" t="str">
        <f t="shared" si="6"/>
        <v>1「純」-3</v>
      </c>
      <c r="D33" s="16" t="s">
        <v>93</v>
      </c>
      <c r="E33" s="40">
        <v>3</v>
      </c>
      <c r="F33" s="45">
        <v>9</v>
      </c>
      <c r="G33" s="37" t="str">
        <f t="shared" si="7"/>
        <v>無邪気でいたいと思う</v>
      </c>
      <c r="I33" s="77" t="s">
        <v>143</v>
      </c>
      <c r="J33" s="78" t="s">
        <v>28</v>
      </c>
    </row>
    <row r="34" spans="2:10" s="15" customFormat="1">
      <c r="B34" s="72"/>
      <c r="C34" s="73"/>
      <c r="D34" s="9" t="s">
        <v>71</v>
      </c>
      <c r="E34" s="12"/>
      <c r="F34" s="41"/>
      <c r="G34" s="38"/>
      <c r="I34" s="77" t="s">
        <v>144</v>
      </c>
      <c r="J34" s="78" t="s">
        <v>134</v>
      </c>
    </row>
    <row r="35" spans="2:10">
      <c r="B35" s="72" t="str">
        <f t="shared" si="5"/>
        <v>41</v>
      </c>
      <c r="C35" s="72" t="str">
        <f t="shared" ref="C35:C43" si="8">D35&amp;"-"&amp;E35</f>
        <v>3「陽」-4</v>
      </c>
      <c r="D35" s="16" t="s">
        <v>87</v>
      </c>
      <c r="E35" s="40">
        <v>4</v>
      </c>
      <c r="F35" s="40">
        <v>1</v>
      </c>
      <c r="G35" s="37" t="str">
        <f t="shared" ref="G35:G43" si="9">VLOOKUP(C35,$I$5:$J$94,2,FALSE)</f>
        <v>大切にしたい人がいるとモチベーションが上がる</v>
      </c>
      <c r="I35" s="77" t="s">
        <v>154</v>
      </c>
      <c r="J35" s="78" t="s">
        <v>145</v>
      </c>
    </row>
    <row r="36" spans="2:10">
      <c r="B36" s="72" t="str">
        <f t="shared" si="5"/>
        <v>42</v>
      </c>
      <c r="C36" s="72" t="str">
        <f t="shared" si="8"/>
        <v>2「炎」-4</v>
      </c>
      <c r="D36" s="16" t="s">
        <v>85</v>
      </c>
      <c r="E36" s="40">
        <v>4</v>
      </c>
      <c r="F36" s="40">
        <v>2</v>
      </c>
      <c r="G36" s="37" t="str">
        <f t="shared" si="9"/>
        <v>親族から「気性が激しい」と言われる</v>
      </c>
      <c r="I36" s="77" t="s">
        <v>155</v>
      </c>
      <c r="J36" s="78" t="s">
        <v>146</v>
      </c>
    </row>
    <row r="37" spans="2:10">
      <c r="B37" s="72" t="str">
        <f t="shared" si="5"/>
        <v>43</v>
      </c>
      <c r="C37" s="72" t="str">
        <f t="shared" si="8"/>
        <v>1「純」-4</v>
      </c>
      <c r="D37" s="16" t="s">
        <v>93</v>
      </c>
      <c r="E37" s="40">
        <v>4</v>
      </c>
      <c r="F37" s="40">
        <v>3</v>
      </c>
      <c r="G37" s="37" t="str">
        <f t="shared" si="9"/>
        <v>我慢強い</v>
      </c>
      <c r="I37" s="77" t="s">
        <v>156</v>
      </c>
      <c r="J37" s="78" t="s">
        <v>147</v>
      </c>
    </row>
    <row r="38" spans="2:10">
      <c r="B38" s="72" t="str">
        <f t="shared" si="5"/>
        <v>44</v>
      </c>
      <c r="C38" s="72" t="str">
        <f t="shared" si="8"/>
        <v>5「樹」-4</v>
      </c>
      <c r="D38" s="16" t="s">
        <v>91</v>
      </c>
      <c r="E38" s="40">
        <v>4</v>
      </c>
      <c r="F38" s="45">
        <v>4</v>
      </c>
      <c r="G38" s="37" t="str">
        <f t="shared" si="9"/>
        <v>進学・就職など状況、環境の変化で心のバランスを崩しやすい</v>
      </c>
      <c r="I38" s="77" t="s">
        <v>157</v>
      </c>
      <c r="J38" s="78" t="s">
        <v>148</v>
      </c>
    </row>
    <row r="39" spans="2:10">
      <c r="B39" s="72" t="str">
        <f t="shared" si="5"/>
        <v>45</v>
      </c>
      <c r="C39" s="72" t="str">
        <f t="shared" si="8"/>
        <v>8「旅」-4</v>
      </c>
      <c r="D39" s="16" t="s">
        <v>89</v>
      </c>
      <c r="E39" s="40">
        <v>4</v>
      </c>
      <c r="F39" s="45">
        <v>5</v>
      </c>
      <c r="G39" s="37" t="str">
        <f t="shared" si="9"/>
        <v>同じ場所にいる事が苦痛で仕方ない。</v>
      </c>
      <c r="I39" s="77" t="s">
        <v>158</v>
      </c>
      <c r="J39" s="78" t="s">
        <v>149</v>
      </c>
    </row>
    <row r="40" spans="2:10">
      <c r="B40" s="72" t="str">
        <f t="shared" si="5"/>
        <v>46</v>
      </c>
      <c r="C40" s="72" t="str">
        <f t="shared" si="8"/>
        <v>6「海」-4</v>
      </c>
      <c r="D40" s="16" t="s">
        <v>83</v>
      </c>
      <c r="E40" s="40">
        <v>4</v>
      </c>
      <c r="F40" s="45">
        <v>6</v>
      </c>
      <c r="G40" s="37" t="str">
        <f t="shared" si="9"/>
        <v>勝負する場所が決まるとやる気がアップする</v>
      </c>
      <c r="I40" s="77" t="s">
        <v>159</v>
      </c>
      <c r="J40" s="78" t="s">
        <v>150</v>
      </c>
    </row>
    <row r="41" spans="2:10">
      <c r="B41" s="72" t="str">
        <f t="shared" si="5"/>
        <v>47</v>
      </c>
      <c r="C41" s="72" t="str">
        <f t="shared" si="8"/>
        <v>4「歓」-4</v>
      </c>
      <c r="D41" s="16" t="s">
        <v>99</v>
      </c>
      <c r="E41" s="40">
        <v>4</v>
      </c>
      <c r="F41" s="45">
        <v>7</v>
      </c>
      <c r="G41" s="37" t="str">
        <f t="shared" si="9"/>
        <v>うまくいかない事があっても未来を見ていると後悔はない</v>
      </c>
      <c r="I41" s="77" t="s">
        <v>160</v>
      </c>
      <c r="J41" s="78" t="s">
        <v>151</v>
      </c>
    </row>
    <row r="42" spans="2:10">
      <c r="B42" s="72" t="str">
        <f t="shared" si="5"/>
        <v>48</v>
      </c>
      <c r="C42" s="72" t="str">
        <f t="shared" si="8"/>
        <v>7「星」-4</v>
      </c>
      <c r="D42" s="16" t="s">
        <v>97</v>
      </c>
      <c r="E42" s="40">
        <v>4</v>
      </c>
      <c r="F42" s="45">
        <v>8</v>
      </c>
      <c r="G42" s="37" t="str">
        <f t="shared" si="9"/>
        <v>知らない間に憧れの存在になっていたことがある</v>
      </c>
      <c r="I42" s="77" t="s">
        <v>161</v>
      </c>
      <c r="J42" s="78" t="s">
        <v>152</v>
      </c>
    </row>
    <row r="43" spans="2:10">
      <c r="B43" s="72" t="str">
        <f t="shared" si="5"/>
        <v>49</v>
      </c>
      <c r="C43" s="72" t="str">
        <f t="shared" si="8"/>
        <v>9「宙」-4</v>
      </c>
      <c r="D43" s="16" t="s">
        <v>95</v>
      </c>
      <c r="E43" s="40">
        <v>4</v>
      </c>
      <c r="F43" s="45">
        <v>9</v>
      </c>
      <c r="G43" s="37" t="str">
        <f t="shared" si="9"/>
        <v>何事も自分が方向性を決めないと気が済まない</v>
      </c>
      <c r="I43" s="77" t="s">
        <v>162</v>
      </c>
      <c r="J43" s="78" t="s">
        <v>29</v>
      </c>
    </row>
    <row r="44" spans="2:10" s="15" customFormat="1">
      <c r="B44" s="72"/>
      <c r="C44" s="73"/>
      <c r="D44" s="9" t="s">
        <v>71</v>
      </c>
      <c r="E44" s="8"/>
      <c r="F44" s="41"/>
      <c r="G44" s="38"/>
      <c r="I44" s="77" t="s">
        <v>163</v>
      </c>
      <c r="J44" s="78" t="s">
        <v>153</v>
      </c>
    </row>
    <row r="45" spans="2:10">
      <c r="B45" s="72" t="str">
        <f t="shared" si="5"/>
        <v>51</v>
      </c>
      <c r="C45" s="72" t="str">
        <f t="shared" ref="C45:C53" si="10">D45&amp;"-"&amp;E45</f>
        <v>2「炎」-5</v>
      </c>
      <c r="D45" s="16" t="s">
        <v>85</v>
      </c>
      <c r="E45" s="40">
        <v>5</v>
      </c>
      <c r="F45" s="40">
        <v>1</v>
      </c>
      <c r="G45" s="37" t="str">
        <f t="shared" ref="G45:G53" si="11">VLOOKUP(C45,$I$5:$J$94,2,FALSE)</f>
        <v>自分の気持ち・感情を丁寧、ゆっくり伝えるとうまくいきやすい</v>
      </c>
      <c r="I45" s="77" t="s">
        <v>173</v>
      </c>
      <c r="J45" s="78" t="s">
        <v>164</v>
      </c>
    </row>
    <row r="46" spans="2:10">
      <c r="B46" s="72" t="str">
        <f t="shared" si="5"/>
        <v>52</v>
      </c>
      <c r="C46" s="72" t="str">
        <f t="shared" si="10"/>
        <v>9「宙」-5</v>
      </c>
      <c r="D46" s="16" t="s">
        <v>95</v>
      </c>
      <c r="E46" s="40">
        <v>5</v>
      </c>
      <c r="F46" s="40">
        <v>2</v>
      </c>
      <c r="G46" s="37" t="str">
        <f t="shared" si="11"/>
        <v>宇宙や未知の世界を探求するのが好き。</v>
      </c>
      <c r="I46" s="77" t="s">
        <v>174</v>
      </c>
      <c r="J46" s="78" t="s">
        <v>165</v>
      </c>
    </row>
    <row r="47" spans="2:10">
      <c r="B47" s="72" t="str">
        <f t="shared" si="5"/>
        <v>53</v>
      </c>
      <c r="C47" s="72" t="str">
        <f t="shared" si="10"/>
        <v>3「陽」-5</v>
      </c>
      <c r="D47" s="16" t="s">
        <v>87</v>
      </c>
      <c r="E47" s="40">
        <v>5</v>
      </c>
      <c r="F47" s="40">
        <v>3</v>
      </c>
      <c r="G47" s="37" t="str">
        <f t="shared" si="11"/>
        <v>うまくいく時「どうすればできるのか？」という思考をしている</v>
      </c>
      <c r="I47" s="77" t="s">
        <v>175</v>
      </c>
      <c r="J47" s="78" t="s">
        <v>166</v>
      </c>
    </row>
    <row r="48" spans="2:10">
      <c r="B48" s="72" t="str">
        <f t="shared" si="5"/>
        <v>54</v>
      </c>
      <c r="C48" s="72" t="str">
        <f t="shared" si="10"/>
        <v>7「星」-5</v>
      </c>
      <c r="D48" s="16" t="s">
        <v>97</v>
      </c>
      <c r="E48" s="40">
        <v>5</v>
      </c>
      <c r="F48" s="45">
        <v>4</v>
      </c>
      <c r="G48" s="37" t="str">
        <f t="shared" si="11"/>
        <v>「現実」に縛られると、すごく疲れる</v>
      </c>
      <c r="I48" s="77" t="s">
        <v>176</v>
      </c>
      <c r="J48" s="78" t="s">
        <v>167</v>
      </c>
    </row>
    <row r="49" spans="2:10">
      <c r="B49" s="72" t="str">
        <f t="shared" si="5"/>
        <v>55</v>
      </c>
      <c r="C49" s="72" t="str">
        <f t="shared" si="10"/>
        <v>4「歓」-5</v>
      </c>
      <c r="D49" s="16" t="s">
        <v>99</v>
      </c>
      <c r="E49" s="40">
        <v>5</v>
      </c>
      <c r="F49" s="45">
        <v>5</v>
      </c>
      <c r="G49" s="37" t="str">
        <f t="shared" si="11"/>
        <v>周りから無謀だと言われたことを達成したことがある</v>
      </c>
      <c r="I49" s="77" t="s">
        <v>177</v>
      </c>
      <c r="J49" s="78" t="s">
        <v>168</v>
      </c>
    </row>
    <row r="50" spans="2:10">
      <c r="B50" s="72" t="str">
        <f t="shared" si="5"/>
        <v>56</v>
      </c>
      <c r="C50" s="72" t="str">
        <f t="shared" si="10"/>
        <v>5「樹」-5</v>
      </c>
      <c r="D50" s="16" t="s">
        <v>91</v>
      </c>
      <c r="E50" s="40">
        <v>5</v>
      </c>
      <c r="F50" s="45">
        <v>6</v>
      </c>
      <c r="G50" s="37" t="str">
        <f t="shared" si="11"/>
        <v>人のことだけを考えて自己犠牲、自己制限をしやすい</v>
      </c>
      <c r="I50" s="77" t="s">
        <v>178</v>
      </c>
      <c r="J50" s="78" t="s">
        <v>169</v>
      </c>
    </row>
    <row r="51" spans="2:10">
      <c r="B51" s="72" t="str">
        <f t="shared" si="5"/>
        <v>57</v>
      </c>
      <c r="C51" s="72" t="str">
        <f t="shared" si="10"/>
        <v>6「海」-5</v>
      </c>
      <c r="D51" s="16" t="s">
        <v>83</v>
      </c>
      <c r="E51" s="40">
        <v>5</v>
      </c>
      <c r="F51" s="45">
        <v>7</v>
      </c>
      <c r="G51" s="37" t="str">
        <f t="shared" si="11"/>
        <v>目標に繋がらない場所、環境にいるとやる気が落ちる</v>
      </c>
      <c r="I51" s="77" t="s">
        <v>179</v>
      </c>
      <c r="J51" s="78" t="s">
        <v>170</v>
      </c>
    </row>
    <row r="52" spans="2:10">
      <c r="B52" s="72" t="str">
        <f t="shared" si="5"/>
        <v>58</v>
      </c>
      <c r="C52" s="72" t="str">
        <f t="shared" si="10"/>
        <v>1「純」-5</v>
      </c>
      <c r="D52" s="16" t="s">
        <v>93</v>
      </c>
      <c r="E52" s="40">
        <v>5</v>
      </c>
      <c r="F52" s="45">
        <v>8</v>
      </c>
      <c r="G52" s="37" t="str">
        <f t="shared" si="11"/>
        <v>なんでもないような事でいきなり感情が爆発することがある</v>
      </c>
      <c r="I52" s="77" t="s">
        <v>180</v>
      </c>
      <c r="J52" s="78" t="s">
        <v>171</v>
      </c>
    </row>
    <row r="53" spans="2:10">
      <c r="B53" s="72" t="str">
        <f t="shared" si="5"/>
        <v>59</v>
      </c>
      <c r="C53" s="72" t="str">
        <f t="shared" si="10"/>
        <v>8「旅」-5</v>
      </c>
      <c r="D53" s="16" t="s">
        <v>89</v>
      </c>
      <c r="E53" s="40">
        <v>5</v>
      </c>
      <c r="F53" s="45">
        <v>9</v>
      </c>
      <c r="G53" s="37" t="str">
        <f t="shared" si="11"/>
        <v>旅や新しいものに触れると、インスピレーションが高まる</v>
      </c>
      <c r="I53" s="77" t="s">
        <v>181</v>
      </c>
      <c r="J53" s="78" t="s">
        <v>172</v>
      </c>
    </row>
    <row r="54" spans="2:10">
      <c r="B54" s="72"/>
      <c r="C54" s="72"/>
      <c r="F54" s="41"/>
      <c r="I54" s="77" t="s">
        <v>182</v>
      </c>
      <c r="J54" s="78" t="s">
        <v>36</v>
      </c>
    </row>
    <row r="55" spans="2:10">
      <c r="B55" s="72" t="str">
        <f t="shared" si="5"/>
        <v>61</v>
      </c>
      <c r="C55" s="72" t="str">
        <f t="shared" ref="C55:C63" si="12">D55&amp;"-"&amp;E55</f>
        <v>5「樹」-6</v>
      </c>
      <c r="D55" s="16" t="s">
        <v>91</v>
      </c>
      <c r="E55" s="40">
        <v>6</v>
      </c>
      <c r="F55" s="40">
        <v>1</v>
      </c>
      <c r="G55" s="37" t="str">
        <f t="shared" ref="G55:G63" si="13">VLOOKUP(C55,$I$5:$J$94,2,FALSE)</f>
        <v>人に優しくしたいし、その分優しくされたいと思う</v>
      </c>
      <c r="I55" s="77" t="s">
        <v>191</v>
      </c>
      <c r="J55" s="78" t="s">
        <v>183</v>
      </c>
    </row>
    <row r="56" spans="2:10">
      <c r="B56" s="72" t="str">
        <f t="shared" si="5"/>
        <v>62</v>
      </c>
      <c r="C56" s="72" t="str">
        <f t="shared" si="12"/>
        <v>7「星」-6</v>
      </c>
      <c r="D56" s="16" t="s">
        <v>97</v>
      </c>
      <c r="E56" s="40">
        <v>6</v>
      </c>
      <c r="F56" s="40">
        <v>2</v>
      </c>
      <c r="G56" s="37" t="str">
        <f t="shared" si="13"/>
        <v>周りができないことをいきなりできたりする</v>
      </c>
      <c r="I56" s="77" t="s">
        <v>192</v>
      </c>
      <c r="J56" s="78" t="s">
        <v>184</v>
      </c>
    </row>
    <row r="57" spans="2:10">
      <c r="B57" s="72" t="str">
        <f t="shared" si="5"/>
        <v>63</v>
      </c>
      <c r="C57" s="72" t="str">
        <f t="shared" si="12"/>
        <v>3「陽」-6</v>
      </c>
      <c r="D57" s="16" t="s">
        <v>87</v>
      </c>
      <c r="E57" s="40">
        <v>6</v>
      </c>
      <c r="F57" s="40">
        <v>3</v>
      </c>
      <c r="G57" s="37" t="str">
        <f t="shared" si="13"/>
        <v>太陽のようにいつも仲間の中心にいて、穏やかでいたい</v>
      </c>
      <c r="I57" s="77" t="s">
        <v>193</v>
      </c>
      <c r="J57" s="78" t="s">
        <v>185</v>
      </c>
    </row>
    <row r="58" spans="2:10">
      <c r="B58" s="72" t="str">
        <f t="shared" si="5"/>
        <v>64</v>
      </c>
      <c r="C58" s="72" t="str">
        <f t="shared" si="12"/>
        <v>9「宙」-6</v>
      </c>
      <c r="D58" s="16" t="s">
        <v>95</v>
      </c>
      <c r="E58" s="40">
        <v>6</v>
      </c>
      <c r="F58" s="45">
        <v>4</v>
      </c>
      <c r="G58" s="37" t="str">
        <f t="shared" si="13"/>
        <v>習慣化したことをなかなか辞めれない</v>
      </c>
      <c r="I58" s="77" t="s">
        <v>194</v>
      </c>
      <c r="J58" s="78" t="s">
        <v>186</v>
      </c>
    </row>
    <row r="59" spans="2:10">
      <c r="B59" s="72" t="str">
        <f t="shared" si="5"/>
        <v>65</v>
      </c>
      <c r="C59" s="72" t="str">
        <f t="shared" si="12"/>
        <v>2「炎」-6</v>
      </c>
      <c r="D59" s="16" t="s">
        <v>85</v>
      </c>
      <c r="E59" s="40">
        <v>6</v>
      </c>
      <c r="F59" s="45">
        <v>5</v>
      </c>
      <c r="G59" s="37" t="str">
        <f t="shared" si="13"/>
        <v>喜怒哀楽が激しい</v>
      </c>
      <c r="I59" s="77" t="s">
        <v>195</v>
      </c>
      <c r="J59" s="78" t="s">
        <v>187</v>
      </c>
    </row>
    <row r="60" spans="2:10">
      <c r="B60" s="72" t="str">
        <f t="shared" si="5"/>
        <v>66</v>
      </c>
      <c r="C60" s="72" t="str">
        <f t="shared" si="12"/>
        <v>1「純」-6</v>
      </c>
      <c r="D60" s="16" t="s">
        <v>93</v>
      </c>
      <c r="E60" s="40">
        <v>6</v>
      </c>
      <c r="F60" s="45">
        <v>6</v>
      </c>
      <c r="G60" s="37" t="str">
        <f t="shared" si="13"/>
        <v>誰かのために頑張りすぎてしまう</v>
      </c>
      <c r="I60" s="77" t="s">
        <v>196</v>
      </c>
      <c r="J60" s="78" t="s">
        <v>188</v>
      </c>
    </row>
    <row r="61" spans="2:10">
      <c r="B61" s="72" t="str">
        <f t="shared" si="5"/>
        <v>67</v>
      </c>
      <c r="C61" s="72" t="str">
        <f t="shared" si="12"/>
        <v>4「歓」-6</v>
      </c>
      <c r="D61" s="16" t="s">
        <v>99</v>
      </c>
      <c r="E61" s="40">
        <v>6</v>
      </c>
      <c r="F61" s="45">
        <v>7</v>
      </c>
      <c r="G61" s="37" t="str">
        <f t="shared" si="13"/>
        <v>チャレンジすることにワクワクする</v>
      </c>
      <c r="I61" s="77" t="s">
        <v>197</v>
      </c>
      <c r="J61" s="78" t="s">
        <v>189</v>
      </c>
    </row>
    <row r="62" spans="2:10">
      <c r="B62" s="72" t="str">
        <f t="shared" si="5"/>
        <v>68</v>
      </c>
      <c r="C62" s="72" t="str">
        <f t="shared" si="12"/>
        <v>6「海」-6</v>
      </c>
      <c r="D62" s="16" t="s">
        <v>83</v>
      </c>
      <c r="E62" s="40">
        <v>6</v>
      </c>
      <c r="F62" s="45">
        <v>8</v>
      </c>
      <c r="G62" s="37" t="str">
        <f t="shared" si="13"/>
        <v>環境の変化に敏感で、その中で自由に行動する事ができる</v>
      </c>
      <c r="I62" s="77" t="s">
        <v>198</v>
      </c>
      <c r="J62" s="78" t="s">
        <v>24</v>
      </c>
    </row>
    <row r="63" spans="2:10">
      <c r="B63" s="72" t="str">
        <f t="shared" si="5"/>
        <v>69</v>
      </c>
      <c r="C63" s="72" t="str">
        <f t="shared" si="12"/>
        <v>8「旅」-6</v>
      </c>
      <c r="D63" s="16" t="s">
        <v>89</v>
      </c>
      <c r="E63" s="40">
        <v>6</v>
      </c>
      <c r="F63" s="45">
        <v>9</v>
      </c>
      <c r="G63" s="37" t="str">
        <f t="shared" si="13"/>
        <v>マンネリ・束縛が嫌で、自分の人生は自分のもの。自分の時間は自分のものと思う</v>
      </c>
      <c r="I63" s="77" t="s">
        <v>199</v>
      </c>
      <c r="J63" s="78" t="s">
        <v>30</v>
      </c>
    </row>
    <row r="64" spans="2:10">
      <c r="B64" s="72"/>
      <c r="C64" s="72"/>
      <c r="I64" s="77" t="s">
        <v>200</v>
      </c>
      <c r="J64" s="78" t="s">
        <v>190</v>
      </c>
    </row>
    <row r="65" spans="2:10">
      <c r="B65" s="72" t="str">
        <f t="shared" si="5"/>
        <v>71</v>
      </c>
      <c r="C65" s="72" t="str">
        <f t="shared" ref="C65:C73" si="14">D65&amp;"-"&amp;E65</f>
        <v>9「宙」-7</v>
      </c>
      <c r="D65" s="46" t="s">
        <v>94</v>
      </c>
      <c r="E65" s="40">
        <v>7</v>
      </c>
      <c r="F65" s="40">
        <v>1</v>
      </c>
      <c r="G65" s="37" t="str">
        <f t="shared" ref="G65:G73" si="15">VLOOKUP(C65,$I$5:$J$94,2,FALSE)</f>
        <v>はっきり言って頑固だ</v>
      </c>
      <c r="I65" s="77" t="s">
        <v>208</v>
      </c>
      <c r="J65" s="78" t="s">
        <v>201</v>
      </c>
    </row>
    <row r="66" spans="2:10">
      <c r="B66" s="72" t="str">
        <f t="shared" si="5"/>
        <v>72</v>
      </c>
      <c r="C66" s="72" t="str">
        <f t="shared" si="14"/>
        <v>1「純」-7</v>
      </c>
      <c r="D66" s="46" t="s">
        <v>92</v>
      </c>
      <c r="E66" s="40">
        <v>7</v>
      </c>
      <c r="F66" s="40">
        <v>2</v>
      </c>
      <c r="G66" s="37" t="str">
        <f t="shared" si="15"/>
        <v>人間関係の好き嫌いがはっきりしている</v>
      </c>
      <c r="I66" s="77" t="s">
        <v>209</v>
      </c>
      <c r="J66" s="78" t="s">
        <v>202</v>
      </c>
    </row>
    <row r="67" spans="2:10">
      <c r="B67" s="72" t="str">
        <f t="shared" si="5"/>
        <v>73</v>
      </c>
      <c r="C67" s="72" t="str">
        <f t="shared" si="14"/>
        <v>2「炎」-7</v>
      </c>
      <c r="D67" s="46" t="s">
        <v>84</v>
      </c>
      <c r="E67" s="40">
        <v>7</v>
      </c>
      <c r="F67" s="40">
        <v>3</v>
      </c>
      <c r="G67" s="37" t="str">
        <f t="shared" si="15"/>
        <v>熱しやすく冷めやすい</v>
      </c>
      <c r="I67" s="77" t="s">
        <v>210</v>
      </c>
      <c r="J67" s="78" t="s">
        <v>203</v>
      </c>
    </row>
    <row r="68" spans="2:10">
      <c r="B68" s="72" t="str">
        <f t="shared" si="5"/>
        <v>74</v>
      </c>
      <c r="C68" s="72" t="str">
        <f t="shared" si="14"/>
        <v>5「樹」-7</v>
      </c>
      <c r="D68" s="46" t="s">
        <v>90</v>
      </c>
      <c r="E68" s="40">
        <v>7</v>
      </c>
      <c r="F68" s="45">
        <v>4</v>
      </c>
      <c r="G68" s="37" t="str">
        <f t="shared" si="15"/>
        <v>いつも安らぎを求め、オアシスを探している</v>
      </c>
      <c r="I68" s="77" t="s">
        <v>211</v>
      </c>
      <c r="J68" s="78" t="s">
        <v>204</v>
      </c>
    </row>
    <row r="69" spans="2:10">
      <c r="B69" s="72" t="str">
        <f t="shared" si="5"/>
        <v>75</v>
      </c>
      <c r="C69" s="72" t="str">
        <f t="shared" si="14"/>
        <v>4「歓」-7</v>
      </c>
      <c r="D69" s="46" t="s">
        <v>98</v>
      </c>
      <c r="E69" s="40">
        <v>7</v>
      </c>
      <c r="F69" s="45">
        <v>5</v>
      </c>
      <c r="G69" s="37" t="str">
        <f t="shared" si="15"/>
        <v>どんな目標でも「なんとかなる」と前向きになれる</v>
      </c>
      <c r="I69" s="77" t="s">
        <v>212</v>
      </c>
      <c r="J69" s="78" t="s">
        <v>205</v>
      </c>
    </row>
    <row r="70" spans="2:10">
      <c r="B70" s="72" t="str">
        <f t="shared" si="5"/>
        <v>76</v>
      </c>
      <c r="C70" s="72" t="str">
        <f t="shared" si="14"/>
        <v>3「陽」-7</v>
      </c>
      <c r="D70" s="46" t="s">
        <v>86</v>
      </c>
      <c r="E70" s="40">
        <v>7</v>
      </c>
      <c r="F70" s="45">
        <v>6</v>
      </c>
      <c r="G70" s="37" t="str">
        <f t="shared" si="15"/>
        <v>寂しがり屋で仲間と一緒にいたいと</v>
      </c>
      <c r="I70" s="77" t="s">
        <v>213</v>
      </c>
      <c r="J70" s="78" t="s">
        <v>206</v>
      </c>
    </row>
    <row r="71" spans="2:10">
      <c r="B71" s="72" t="str">
        <f t="shared" si="5"/>
        <v>77</v>
      </c>
      <c r="C71" s="72" t="str">
        <f t="shared" si="14"/>
        <v>6「海」-7</v>
      </c>
      <c r="D71" s="46" t="s">
        <v>82</v>
      </c>
      <c r="E71" s="40">
        <v>7</v>
      </c>
      <c r="F71" s="45">
        <v>7</v>
      </c>
      <c r="G71" s="37" t="str">
        <f t="shared" si="15"/>
        <v>受け入れる力が人一倍ある</v>
      </c>
      <c r="I71" s="77" t="s">
        <v>214</v>
      </c>
      <c r="J71" s="78" t="s">
        <v>207</v>
      </c>
    </row>
    <row r="72" spans="2:10">
      <c r="B72" s="72" t="str">
        <f t="shared" si="5"/>
        <v>78</v>
      </c>
      <c r="C72" s="72" t="str">
        <f t="shared" si="14"/>
        <v>8「旅」-7</v>
      </c>
      <c r="D72" s="46" t="s">
        <v>88</v>
      </c>
      <c r="E72" s="40">
        <v>7</v>
      </c>
      <c r="F72" s="45">
        <v>8</v>
      </c>
      <c r="G72" s="37" t="str">
        <f t="shared" si="15"/>
        <v>自分の時間は自分のものだという思考がある</v>
      </c>
      <c r="I72" s="77" t="s">
        <v>215</v>
      </c>
      <c r="J72" s="78" t="s">
        <v>25</v>
      </c>
    </row>
    <row r="73" spans="2:10">
      <c r="B73" s="72" t="str">
        <f t="shared" si="5"/>
        <v>79</v>
      </c>
      <c r="C73" s="72" t="str">
        <f t="shared" si="14"/>
        <v>7「星」-7</v>
      </c>
      <c r="D73" s="46" t="s">
        <v>96</v>
      </c>
      <c r="E73" s="40">
        <v>7</v>
      </c>
      <c r="F73" s="45">
        <v>9</v>
      </c>
      <c r="G73" s="37" t="str">
        <f t="shared" si="15"/>
        <v>向上心があり、物怖じしない。基準をいつも高く持っている</v>
      </c>
      <c r="I73" s="77" t="s">
        <v>216</v>
      </c>
      <c r="J73" s="78" t="s">
        <v>31</v>
      </c>
    </row>
    <row r="74" spans="2:10">
      <c r="B74" s="72"/>
      <c r="C74" s="72"/>
      <c r="F74" s="41"/>
      <c r="I74" s="77" t="s">
        <v>217</v>
      </c>
      <c r="J74" s="78" t="s">
        <v>37</v>
      </c>
    </row>
    <row r="75" spans="2:10">
      <c r="B75" s="72" t="str">
        <f t="shared" si="5"/>
        <v>81</v>
      </c>
      <c r="C75" s="72" t="str">
        <f t="shared" ref="C75:C83" si="16">D75&amp;"-"&amp;E75</f>
        <v>6「海」-8</v>
      </c>
      <c r="D75" s="46" t="s">
        <v>82</v>
      </c>
      <c r="E75" s="40">
        <v>8</v>
      </c>
      <c r="F75" s="40">
        <v>1</v>
      </c>
      <c r="G75" s="37" t="str">
        <f t="shared" ref="G75:G83" si="17">VLOOKUP(C75,$I$5:$J$94,2,FALSE)</f>
        <v>海にいくと落ち着くし、また頑張ろうと思えたり、新しいアイデアが浮かぶ</v>
      </c>
      <c r="I75" s="77" t="s">
        <v>227</v>
      </c>
      <c r="J75" s="78" t="s">
        <v>218</v>
      </c>
    </row>
    <row r="76" spans="2:10">
      <c r="B76" s="72" t="str">
        <f t="shared" si="5"/>
        <v>82</v>
      </c>
      <c r="C76" s="72" t="str">
        <f t="shared" si="16"/>
        <v>1「純」-8</v>
      </c>
      <c r="D76" s="46" t="s">
        <v>92</v>
      </c>
      <c r="E76" s="40">
        <v>8</v>
      </c>
      <c r="F76" s="40">
        <v>2</v>
      </c>
      <c r="G76" s="37" t="str">
        <f t="shared" si="17"/>
        <v>人間関係で悩み・問題が起きて、感情がコントロールできなくなる</v>
      </c>
      <c r="I76" s="77" t="s">
        <v>228</v>
      </c>
      <c r="J76" s="78" t="s">
        <v>219</v>
      </c>
    </row>
    <row r="77" spans="2:10">
      <c r="B77" s="72" t="str">
        <f t="shared" si="5"/>
        <v>83</v>
      </c>
      <c r="C77" s="72" t="str">
        <f t="shared" si="16"/>
        <v>9「宙」-8</v>
      </c>
      <c r="D77" s="46" t="s">
        <v>94</v>
      </c>
      <c r="E77" s="40">
        <v>8</v>
      </c>
      <c r="F77" s="40">
        <v>3</v>
      </c>
      <c r="G77" s="37" t="str">
        <f t="shared" si="17"/>
        <v>小さい時に親から「言い出したら聞かない」と言われたことがある</v>
      </c>
      <c r="I77" s="77" t="s">
        <v>229</v>
      </c>
      <c r="J77" s="78" t="s">
        <v>220</v>
      </c>
    </row>
    <row r="78" spans="2:10">
      <c r="B78" s="72" t="str">
        <f t="shared" si="5"/>
        <v>84</v>
      </c>
      <c r="C78" s="72" t="str">
        <f t="shared" si="16"/>
        <v>8「旅」-8</v>
      </c>
      <c r="D78" s="46" t="s">
        <v>88</v>
      </c>
      <c r="E78" s="40">
        <v>8</v>
      </c>
      <c r="F78" s="45">
        <v>4</v>
      </c>
      <c r="G78" s="37" t="str">
        <f t="shared" si="17"/>
        <v>引越しや環境などを新しくすると調子が良くなる</v>
      </c>
      <c r="I78" s="77" t="s">
        <v>230</v>
      </c>
      <c r="J78" s="78" t="s">
        <v>221</v>
      </c>
    </row>
    <row r="79" spans="2:10">
      <c r="B79" s="72" t="str">
        <f t="shared" si="5"/>
        <v>85</v>
      </c>
      <c r="C79" s="72" t="str">
        <f t="shared" si="16"/>
        <v>3「陽」-8</v>
      </c>
      <c r="D79" s="46" t="s">
        <v>86</v>
      </c>
      <c r="E79" s="40">
        <v>8</v>
      </c>
      <c r="F79" s="45">
        <v>5</v>
      </c>
      <c r="G79" s="37" t="str">
        <f t="shared" si="17"/>
        <v>ポジティブに考えた事はだいたい叶える事ができる</v>
      </c>
      <c r="I79" s="77" t="s">
        <v>231</v>
      </c>
      <c r="J79" s="78" t="s">
        <v>32</v>
      </c>
    </row>
    <row r="80" spans="2:10">
      <c r="B80" s="72" t="str">
        <f t="shared" si="5"/>
        <v>86</v>
      </c>
      <c r="C80" s="72" t="str">
        <f t="shared" si="16"/>
        <v>2「炎」-8</v>
      </c>
      <c r="D80" s="46" t="s">
        <v>84</v>
      </c>
      <c r="E80" s="40">
        <v>8</v>
      </c>
      <c r="F80" s="45">
        <v>6</v>
      </c>
      <c r="G80" s="37" t="str">
        <f t="shared" si="17"/>
        <v>時間をかけて好きになった事はなかなか熱は冷めない</v>
      </c>
      <c r="I80" s="77" t="s">
        <v>232</v>
      </c>
      <c r="J80" s="78" t="s">
        <v>222</v>
      </c>
    </row>
    <row r="81" spans="2:10">
      <c r="B81" s="72" t="str">
        <f t="shared" si="5"/>
        <v>87</v>
      </c>
      <c r="C81" s="72" t="str">
        <f t="shared" si="16"/>
        <v>4「歓」-8</v>
      </c>
      <c r="D81" s="46" t="s">
        <v>98</v>
      </c>
      <c r="E81" s="40">
        <v>8</v>
      </c>
      <c r="F81" s="45">
        <v>7</v>
      </c>
      <c r="G81" s="37" t="str">
        <f t="shared" si="17"/>
        <v>とにかく「楽しい』ことが考えのベースにある</v>
      </c>
      <c r="I81" s="77" t="s">
        <v>233</v>
      </c>
      <c r="J81" s="78" t="s">
        <v>223</v>
      </c>
    </row>
    <row r="82" spans="2:10">
      <c r="B82" s="72" t="str">
        <f t="shared" si="5"/>
        <v>88</v>
      </c>
      <c r="C82" s="72" t="str">
        <f t="shared" si="16"/>
        <v>5「樹」-8</v>
      </c>
      <c r="D82" s="46" t="s">
        <v>90</v>
      </c>
      <c r="E82" s="40">
        <v>8</v>
      </c>
      <c r="F82" s="45">
        <v>8</v>
      </c>
      <c r="G82" s="37" t="str">
        <f t="shared" si="17"/>
        <v>素朴で、飾ることがない。</v>
      </c>
      <c r="I82" s="77" t="s">
        <v>234</v>
      </c>
      <c r="J82" s="78" t="s">
        <v>224</v>
      </c>
    </row>
    <row r="83" spans="2:10">
      <c r="B83" s="72" t="str">
        <f t="shared" si="5"/>
        <v>89</v>
      </c>
      <c r="C83" s="72" t="str">
        <f t="shared" si="16"/>
        <v>7「星」-8</v>
      </c>
      <c r="D83" s="46" t="s">
        <v>96</v>
      </c>
      <c r="E83" s="40">
        <v>8</v>
      </c>
      <c r="F83" s="45">
        <v>9</v>
      </c>
      <c r="G83" s="37" t="str">
        <f t="shared" si="17"/>
        <v>実はロマンチストな世界観を持っている</v>
      </c>
      <c r="I83" s="77" t="s">
        <v>235</v>
      </c>
      <c r="J83" s="78" t="s">
        <v>225</v>
      </c>
    </row>
    <row r="84" spans="2:10">
      <c r="B84" s="72"/>
      <c r="C84" s="72"/>
      <c r="I84" s="77" t="s">
        <v>236</v>
      </c>
      <c r="J84" s="78" t="s">
        <v>226</v>
      </c>
    </row>
    <row r="85" spans="2:10">
      <c r="B85" s="72" t="str">
        <f t="shared" si="5"/>
        <v>91</v>
      </c>
      <c r="C85" s="72" t="str">
        <f t="shared" ref="C85:C93" si="18">D85&amp;"-"&amp;E85</f>
        <v>5「樹」-9</v>
      </c>
      <c r="D85" s="46" t="s">
        <v>90</v>
      </c>
      <c r="E85" s="40">
        <v>9</v>
      </c>
      <c r="F85" s="40">
        <v>1</v>
      </c>
      <c r="G85" s="37" t="str">
        <f t="shared" ref="G85:G93" si="19">VLOOKUP(C85,$I$5:$J$94,2,FALSE)</f>
        <v>ありのままでいる事を願っている</v>
      </c>
      <c r="I85" s="77" t="s">
        <v>246</v>
      </c>
      <c r="J85" s="78" t="s">
        <v>237</v>
      </c>
    </row>
    <row r="86" spans="2:10">
      <c r="B86" s="72" t="str">
        <f t="shared" si="5"/>
        <v>92</v>
      </c>
      <c r="C86" s="72" t="str">
        <f t="shared" si="18"/>
        <v>3「陽」-9</v>
      </c>
      <c r="D86" s="46" t="s">
        <v>86</v>
      </c>
      <c r="E86" s="40">
        <v>9</v>
      </c>
      <c r="F86" s="40">
        <v>2</v>
      </c>
      <c r="G86" s="37" t="str">
        <f t="shared" si="19"/>
        <v>低い目標よりも高い目標を持つとやる気がでる</v>
      </c>
      <c r="I86" s="77" t="s">
        <v>247</v>
      </c>
      <c r="J86" s="78" t="s">
        <v>238</v>
      </c>
    </row>
    <row r="87" spans="2:10">
      <c r="B87" s="72" t="str">
        <f t="shared" si="5"/>
        <v>93</v>
      </c>
      <c r="C87" s="72" t="str">
        <f t="shared" si="18"/>
        <v>7「星」-9</v>
      </c>
      <c r="D87" s="46" t="s">
        <v>96</v>
      </c>
      <c r="E87" s="40">
        <v>9</v>
      </c>
      <c r="F87" s="40">
        <v>3</v>
      </c>
      <c r="G87" s="37" t="str">
        <f t="shared" si="19"/>
        <v>星空を眺めているとやる気、モチベーションが高まる</v>
      </c>
      <c r="I87" s="77" t="s">
        <v>248</v>
      </c>
      <c r="J87" s="78" t="s">
        <v>239</v>
      </c>
    </row>
    <row r="88" spans="2:10">
      <c r="B88" s="72" t="str">
        <f t="shared" ref="B88:B103" si="20">E88&amp;F88</f>
        <v>94</v>
      </c>
      <c r="C88" s="72" t="str">
        <f t="shared" si="18"/>
        <v>2「炎」-9</v>
      </c>
      <c r="D88" s="46" t="s">
        <v>84</v>
      </c>
      <c r="E88" s="40">
        <v>9</v>
      </c>
      <c r="F88" s="45">
        <v>4</v>
      </c>
      <c r="G88" s="37" t="str">
        <f t="shared" si="19"/>
        <v>真面目すぎて、時に自分を責める事もある</v>
      </c>
      <c r="I88" s="77" t="s">
        <v>249</v>
      </c>
      <c r="J88" s="78" t="s">
        <v>33</v>
      </c>
    </row>
    <row r="89" spans="2:10">
      <c r="B89" s="72" t="str">
        <f t="shared" si="20"/>
        <v>95</v>
      </c>
      <c r="C89" s="72" t="str">
        <f t="shared" si="18"/>
        <v>1「純」-9</v>
      </c>
      <c r="D89" s="46" t="s">
        <v>92</v>
      </c>
      <c r="E89" s="40">
        <v>9</v>
      </c>
      <c r="F89" s="45">
        <v>5</v>
      </c>
      <c r="G89" s="37" t="str">
        <f t="shared" si="19"/>
        <v>自分らしく生きたいとよく考える</v>
      </c>
      <c r="I89" s="77" t="s">
        <v>250</v>
      </c>
      <c r="J89" s="78" t="s">
        <v>240</v>
      </c>
    </row>
    <row r="90" spans="2:10">
      <c r="B90" s="72" t="str">
        <f t="shared" si="20"/>
        <v>96</v>
      </c>
      <c r="C90" s="72" t="str">
        <f t="shared" si="18"/>
        <v>6「海」-9</v>
      </c>
      <c r="D90" s="46" t="s">
        <v>82</v>
      </c>
      <c r="E90" s="40">
        <v>9</v>
      </c>
      <c r="F90" s="45">
        <v>6</v>
      </c>
      <c r="G90" s="37" t="str">
        <f t="shared" si="19"/>
        <v>1人の時間にインスピレーションが高まる</v>
      </c>
      <c r="I90" s="77" t="s">
        <v>251</v>
      </c>
      <c r="J90" s="78" t="s">
        <v>241</v>
      </c>
    </row>
    <row r="91" spans="2:10">
      <c r="B91" s="72" t="str">
        <f t="shared" si="20"/>
        <v>97</v>
      </c>
      <c r="C91" s="72" t="str">
        <f t="shared" si="18"/>
        <v>9「宙」-9</v>
      </c>
      <c r="D91" s="46" t="s">
        <v>94</v>
      </c>
      <c r="E91" s="40">
        <v>9</v>
      </c>
      <c r="F91" s="45">
        <v>7</v>
      </c>
      <c r="G91" s="37" t="str">
        <f t="shared" si="19"/>
        <v>昔からある自分家の習慣ができないと感情が乱れる</v>
      </c>
      <c r="I91" s="77" t="s">
        <v>252</v>
      </c>
      <c r="J91" s="78" t="s">
        <v>242</v>
      </c>
    </row>
    <row r="92" spans="2:10">
      <c r="B92" s="72" t="str">
        <f t="shared" si="20"/>
        <v>98</v>
      </c>
      <c r="C92" s="72" t="str">
        <f t="shared" si="18"/>
        <v>4「歓」-9</v>
      </c>
      <c r="D92" s="46" t="s">
        <v>98</v>
      </c>
      <c r="E92" s="40">
        <v>9</v>
      </c>
      <c r="F92" s="45">
        <v>8</v>
      </c>
      <c r="G92" s="37" t="str">
        <f t="shared" si="19"/>
        <v>「なんとかなる」がいきすぎてルーズになって、周りに迷惑をかけることがある</v>
      </c>
      <c r="I92" s="77" t="s">
        <v>253</v>
      </c>
      <c r="J92" s="78" t="s">
        <v>243</v>
      </c>
    </row>
    <row r="93" spans="2:10">
      <c r="B93" s="72" t="str">
        <f t="shared" si="20"/>
        <v>99</v>
      </c>
      <c r="C93" s="72" t="str">
        <f t="shared" si="18"/>
        <v>8「旅」-9</v>
      </c>
      <c r="D93" s="46" t="s">
        <v>88</v>
      </c>
      <c r="E93" s="40">
        <v>9</v>
      </c>
      <c r="F93" s="45">
        <v>9</v>
      </c>
      <c r="G93" s="37" t="str">
        <f t="shared" si="19"/>
        <v>インスピレーションが高まるとそれが外見に反映していく</v>
      </c>
      <c r="I93" s="77" t="s">
        <v>254</v>
      </c>
      <c r="J93" s="78" t="s">
        <v>244</v>
      </c>
    </row>
    <row r="94" spans="2:10">
      <c r="B94" s="72"/>
      <c r="C94" s="72"/>
      <c r="F94" s="41"/>
      <c r="I94" s="77" t="s">
        <v>255</v>
      </c>
      <c r="J94" s="78" t="s">
        <v>245</v>
      </c>
    </row>
    <row r="95" spans="2:10">
      <c r="B95" s="72" t="str">
        <f t="shared" si="20"/>
        <v>101</v>
      </c>
      <c r="C95" s="72" t="str">
        <f t="shared" ref="C95:C103" si="21">D95&amp;"-"&amp;E95</f>
        <v>4「歓」-10</v>
      </c>
      <c r="D95" s="46" t="s">
        <v>98</v>
      </c>
      <c r="E95" s="40">
        <v>10</v>
      </c>
      <c r="F95" s="40">
        <v>1</v>
      </c>
      <c r="G95" s="37" t="str">
        <f t="shared" ref="G95:G103" si="22">VLOOKUP(C95,$I$5:$J$94,2,FALSE)</f>
        <v>「何のために頑張っているか？」を見失うと自分を見失う</v>
      </c>
    </row>
    <row r="96" spans="2:10">
      <c r="B96" s="72" t="str">
        <f t="shared" si="20"/>
        <v>102</v>
      </c>
      <c r="C96" s="72" t="str">
        <f t="shared" si="21"/>
        <v>2「炎」-10</v>
      </c>
      <c r="D96" s="46" t="s">
        <v>84</v>
      </c>
      <c r="E96" s="40">
        <v>10</v>
      </c>
      <c r="F96" s="40">
        <v>2</v>
      </c>
      <c r="G96" s="37" t="str">
        <f t="shared" si="22"/>
        <v>自分の感情変化を楽しんでいるとうまくいく</v>
      </c>
    </row>
    <row r="97" spans="2:10">
      <c r="B97" s="72" t="str">
        <f t="shared" si="20"/>
        <v>103</v>
      </c>
      <c r="C97" s="72" t="str">
        <f t="shared" si="21"/>
        <v>6「海」-10</v>
      </c>
      <c r="D97" s="46" t="s">
        <v>82</v>
      </c>
      <c r="E97" s="40">
        <v>10</v>
      </c>
      <c r="F97" s="40">
        <v>3</v>
      </c>
      <c r="G97" s="37" t="str">
        <f t="shared" si="22"/>
        <v>クールでさっぱりしているので後に引かない</v>
      </c>
    </row>
    <row r="98" spans="2:10">
      <c r="B98" s="72" t="str">
        <f t="shared" si="20"/>
        <v>104</v>
      </c>
      <c r="C98" s="72" t="str">
        <f t="shared" si="21"/>
        <v>7「星」-10</v>
      </c>
      <c r="D98" s="46" t="s">
        <v>96</v>
      </c>
      <c r="E98" s="40">
        <v>10</v>
      </c>
      <c r="F98" s="45">
        <v>4</v>
      </c>
      <c r="G98" s="37" t="str">
        <f t="shared" si="22"/>
        <v>スターになりたい、目立ちたい、見てほしいと思う反面、感傷的になりやすい</v>
      </c>
    </row>
    <row r="99" spans="2:10">
      <c r="B99" s="72" t="str">
        <f t="shared" si="20"/>
        <v>105</v>
      </c>
      <c r="C99" s="72" t="str">
        <f t="shared" si="21"/>
        <v>8「旅」-10</v>
      </c>
      <c r="D99" s="46" t="s">
        <v>88</v>
      </c>
      <c r="E99" s="40">
        <v>10</v>
      </c>
      <c r="F99" s="45">
        <v>5</v>
      </c>
      <c r="G99" s="37" t="str">
        <f t="shared" si="22"/>
        <v>動き続けることで疲れない、逆に止まっていると疲れる</v>
      </c>
    </row>
    <row r="100" spans="2:10">
      <c r="B100" s="72" t="str">
        <f t="shared" si="20"/>
        <v>106</v>
      </c>
      <c r="C100" s="72" t="str">
        <f t="shared" si="21"/>
        <v>3「陽」-10</v>
      </c>
      <c r="D100" s="46" t="s">
        <v>86</v>
      </c>
      <c r="E100" s="40">
        <v>10</v>
      </c>
      <c r="F100" s="45">
        <v>6</v>
      </c>
      <c r="G100" s="37" t="str">
        <f t="shared" si="22"/>
        <v>プライドが高く、真面目。それゆえできない事に言い訳を探してしまう</v>
      </c>
    </row>
    <row r="101" spans="2:10">
      <c r="B101" s="72" t="str">
        <f t="shared" si="20"/>
        <v>107</v>
      </c>
      <c r="C101" s="72" t="str">
        <f t="shared" si="21"/>
        <v>5「樹」-10</v>
      </c>
      <c r="D101" s="46" t="s">
        <v>90</v>
      </c>
      <c r="E101" s="40">
        <v>10</v>
      </c>
      <c r="F101" s="45">
        <v>7</v>
      </c>
      <c r="G101" s="37" t="str">
        <f t="shared" si="22"/>
        <v>自然、特に山、森林などがある場所が落ち着く</v>
      </c>
    </row>
    <row r="102" spans="2:10">
      <c r="B102" s="72" t="str">
        <f t="shared" si="20"/>
        <v>108</v>
      </c>
      <c r="C102" s="72" t="str">
        <f t="shared" si="21"/>
        <v>9「宙」-10</v>
      </c>
      <c r="D102" s="46" t="s">
        <v>94</v>
      </c>
      <c r="E102" s="40">
        <v>10</v>
      </c>
      <c r="F102" s="45">
        <v>8</v>
      </c>
      <c r="G102" s="37" t="str">
        <f t="shared" si="22"/>
        <v>成長、ステップアップへ意識が低くなるとうまくいかなくなる</v>
      </c>
    </row>
    <row r="103" spans="2:10">
      <c r="B103" s="72" t="str">
        <f t="shared" si="20"/>
        <v>109</v>
      </c>
      <c r="C103" s="72" t="str">
        <f t="shared" si="21"/>
        <v>1「純」-10</v>
      </c>
      <c r="D103" s="46" t="s">
        <v>92</v>
      </c>
      <c r="E103" s="40">
        <v>10</v>
      </c>
      <c r="F103" s="45">
        <v>9</v>
      </c>
      <c r="G103" s="37" t="str">
        <f t="shared" si="22"/>
        <v>本音を話せる仲間ができることでモチベーションコントロールできる</v>
      </c>
    </row>
    <row r="106" spans="2:10">
      <c r="B106" s="53" t="s">
        <v>455</v>
      </c>
      <c r="C106" s="51"/>
      <c r="F106" s="42"/>
    </row>
    <row r="107" spans="2:10">
      <c r="B107" s="53" t="s">
        <v>456</v>
      </c>
      <c r="C107" s="51"/>
      <c r="E107" s="2"/>
      <c r="F107" s="42"/>
    </row>
    <row r="108" spans="2:10">
      <c r="B108" s="50"/>
      <c r="C108" s="50"/>
      <c r="D108" s="34" t="s">
        <v>260</v>
      </c>
      <c r="E108" s="34" t="s">
        <v>258</v>
      </c>
      <c r="F108" s="34" t="s">
        <v>256</v>
      </c>
      <c r="G108" s="34" t="s">
        <v>259</v>
      </c>
    </row>
    <row r="109" spans="2:10">
      <c r="B109" s="54" t="str">
        <f t="shared" ref="B109:B172" si="23">E109&amp;F109</f>
        <v>11</v>
      </c>
      <c r="C109" s="54" t="str">
        <f t="shared" ref="C109:C172" si="24">D109&amp;"-"&amp;E109</f>
        <v>白-1</v>
      </c>
      <c r="D109" s="16" t="s">
        <v>12</v>
      </c>
      <c r="E109" s="40">
        <v>1</v>
      </c>
      <c r="F109" s="40">
        <v>1</v>
      </c>
      <c r="G109" s="37" t="str">
        <f>VLOOKUP(C109,$I$109:$J$198,2,FALSE)</f>
        <v>清楚な雰囲気</v>
      </c>
      <c r="I109" s="77" t="s">
        <v>277</v>
      </c>
      <c r="J109" s="79" t="s">
        <v>267</v>
      </c>
    </row>
    <row r="110" spans="2:10">
      <c r="B110" s="54" t="str">
        <f t="shared" si="23"/>
        <v>12</v>
      </c>
      <c r="C110" s="54" t="str">
        <f t="shared" si="24"/>
        <v>黒-1</v>
      </c>
      <c r="D110" s="16" t="s">
        <v>44</v>
      </c>
      <c r="E110" s="40">
        <v>1</v>
      </c>
      <c r="F110" s="40">
        <v>2</v>
      </c>
      <c r="G110" s="37" t="str">
        <f t="shared" ref="G110:G127" si="25">VLOOKUP(C110,$I$109:$J$198,2,FALSE)</f>
        <v>自分の楽しみ方を知っている</v>
      </c>
      <c r="I110" s="77" t="s">
        <v>278</v>
      </c>
      <c r="J110" s="79" t="s">
        <v>268</v>
      </c>
    </row>
    <row r="111" spans="2:10">
      <c r="B111" s="54" t="str">
        <f t="shared" si="23"/>
        <v>13</v>
      </c>
      <c r="C111" s="54" t="str">
        <f t="shared" si="24"/>
        <v>紫-1</v>
      </c>
      <c r="D111" s="16" t="s">
        <v>43</v>
      </c>
      <c r="E111" s="40">
        <v>1</v>
      </c>
      <c r="F111" s="40">
        <v>3</v>
      </c>
      <c r="G111" s="37" t="str">
        <f t="shared" si="25"/>
        <v>アイデア力がある</v>
      </c>
      <c r="I111" s="77" t="s">
        <v>279</v>
      </c>
      <c r="J111" s="79" t="s">
        <v>269</v>
      </c>
    </row>
    <row r="112" spans="2:10">
      <c r="B112" s="54" t="str">
        <f t="shared" si="23"/>
        <v>14</v>
      </c>
      <c r="C112" s="54" t="str">
        <f t="shared" si="24"/>
        <v>藍-1</v>
      </c>
      <c r="D112" s="16" t="s">
        <v>42</v>
      </c>
      <c r="E112" s="45">
        <v>1</v>
      </c>
      <c r="F112" s="45">
        <v>4</v>
      </c>
      <c r="G112" s="37" t="str">
        <f t="shared" si="25"/>
        <v>センスが良い</v>
      </c>
      <c r="I112" s="77" t="s">
        <v>280</v>
      </c>
      <c r="J112" s="79" t="s">
        <v>270</v>
      </c>
    </row>
    <row r="113" spans="2:10">
      <c r="B113" s="54" t="str">
        <f t="shared" si="23"/>
        <v>15</v>
      </c>
      <c r="C113" s="54" t="str">
        <f t="shared" si="24"/>
        <v>青-1</v>
      </c>
      <c r="D113" s="16" t="s">
        <v>41</v>
      </c>
      <c r="E113" s="45">
        <v>1</v>
      </c>
      <c r="F113" s="45">
        <v>5</v>
      </c>
      <c r="G113" s="37" t="str">
        <f t="shared" si="25"/>
        <v>感情が表に出ない読めない人</v>
      </c>
      <c r="I113" s="77" t="s">
        <v>281</v>
      </c>
      <c r="J113" s="79" t="s">
        <v>271</v>
      </c>
    </row>
    <row r="114" spans="2:10">
      <c r="B114" s="54" t="str">
        <f t="shared" si="23"/>
        <v>16</v>
      </c>
      <c r="C114" s="54" t="str">
        <f t="shared" si="24"/>
        <v>赤-1</v>
      </c>
      <c r="D114" s="16" t="s">
        <v>38</v>
      </c>
      <c r="E114" s="45">
        <v>1</v>
      </c>
      <c r="F114" s="45">
        <v>6</v>
      </c>
      <c r="G114" s="37" t="str">
        <f t="shared" si="25"/>
        <v>情熱的</v>
      </c>
      <c r="I114" s="77" t="s">
        <v>282</v>
      </c>
      <c r="J114" s="79" t="s">
        <v>272</v>
      </c>
    </row>
    <row r="115" spans="2:10">
      <c r="B115" s="54" t="str">
        <f t="shared" si="23"/>
        <v>17</v>
      </c>
      <c r="C115" s="54" t="str">
        <f t="shared" si="24"/>
        <v>黄-1</v>
      </c>
      <c r="D115" s="16" t="s">
        <v>39</v>
      </c>
      <c r="E115" s="45">
        <v>1</v>
      </c>
      <c r="F115" s="45">
        <v>7</v>
      </c>
      <c r="G115" s="37" t="str">
        <f t="shared" si="25"/>
        <v>底抜けに明るい</v>
      </c>
      <c r="I115" s="77" t="s">
        <v>283</v>
      </c>
      <c r="J115" s="79" t="s">
        <v>273</v>
      </c>
    </row>
    <row r="116" spans="2:10">
      <c r="B116" s="54" t="str">
        <f t="shared" si="23"/>
        <v>18</v>
      </c>
      <c r="C116" s="54" t="str">
        <f t="shared" si="24"/>
        <v>橙-1</v>
      </c>
      <c r="D116" s="16" t="s">
        <v>6</v>
      </c>
      <c r="E116" s="45">
        <v>1</v>
      </c>
      <c r="F116" s="45">
        <v>8</v>
      </c>
      <c r="G116" s="37" t="str">
        <f t="shared" si="25"/>
        <v>人目を気にしがち</v>
      </c>
      <c r="I116" s="77" t="s">
        <v>284</v>
      </c>
      <c r="J116" s="79" t="s">
        <v>274</v>
      </c>
    </row>
    <row r="117" spans="2:10">
      <c r="B117" s="54" t="str">
        <f t="shared" si="23"/>
        <v>19</v>
      </c>
      <c r="C117" s="54" t="str">
        <f t="shared" si="24"/>
        <v>緑-1</v>
      </c>
      <c r="D117" s="16" t="s">
        <v>40</v>
      </c>
      <c r="E117" s="45">
        <v>1</v>
      </c>
      <c r="F117" s="45">
        <v>9</v>
      </c>
      <c r="G117" s="37" t="str">
        <f t="shared" si="25"/>
        <v>存在そのものが癒し系</v>
      </c>
      <c r="I117" s="77" t="s">
        <v>285</v>
      </c>
      <c r="J117" s="79" t="s">
        <v>275</v>
      </c>
    </row>
    <row r="118" spans="2:10">
      <c r="B118" s="54"/>
      <c r="C118" s="54"/>
      <c r="E118" s="3"/>
      <c r="F118" s="41"/>
      <c r="G118" s="38"/>
      <c r="I118" s="77" t="s">
        <v>286</v>
      </c>
      <c r="J118" s="79" t="s">
        <v>276</v>
      </c>
    </row>
    <row r="119" spans="2:10">
      <c r="B119" s="54" t="str">
        <f t="shared" si="23"/>
        <v>21</v>
      </c>
      <c r="C119" s="54" t="str">
        <f t="shared" si="24"/>
        <v>青-2</v>
      </c>
      <c r="D119" s="16" t="s">
        <v>41</v>
      </c>
      <c r="E119" s="40">
        <v>2</v>
      </c>
      <c r="F119" s="40">
        <v>1</v>
      </c>
      <c r="G119" s="37" t="str">
        <f>VLOOKUP(C119,$I$109:$J$198,2,FALSE)</f>
        <v>単独行動が多い</v>
      </c>
      <c r="I119" s="77" t="s">
        <v>296</v>
      </c>
      <c r="J119" s="79" t="s">
        <v>287</v>
      </c>
    </row>
    <row r="120" spans="2:10">
      <c r="B120" s="54" t="str">
        <f t="shared" si="23"/>
        <v>22</v>
      </c>
      <c r="C120" s="54" t="str">
        <f t="shared" si="24"/>
        <v>赤-2</v>
      </c>
      <c r="D120" s="16" t="s">
        <v>38</v>
      </c>
      <c r="E120" s="40">
        <v>2</v>
      </c>
      <c r="F120" s="40">
        <v>2</v>
      </c>
      <c r="G120" s="37" t="str">
        <f t="shared" si="25"/>
        <v>真面目な性格</v>
      </c>
      <c r="I120" s="77" t="s">
        <v>297</v>
      </c>
      <c r="J120" s="79" t="s">
        <v>288</v>
      </c>
    </row>
    <row r="121" spans="2:10">
      <c r="B121" s="54" t="str">
        <f t="shared" si="23"/>
        <v>23</v>
      </c>
      <c r="C121" s="54" t="str">
        <f t="shared" si="24"/>
        <v>橙-2</v>
      </c>
      <c r="D121" s="16" t="s">
        <v>6</v>
      </c>
      <c r="E121" s="40">
        <v>2</v>
      </c>
      <c r="F121" s="40">
        <v>3</v>
      </c>
      <c r="G121" s="37" t="str">
        <f t="shared" si="25"/>
        <v>穏やかな雰囲気・空気感を持つ</v>
      </c>
      <c r="I121" s="77" t="s">
        <v>298</v>
      </c>
      <c r="J121" s="79" t="s">
        <v>289</v>
      </c>
    </row>
    <row r="122" spans="2:10">
      <c r="B122" s="54" t="str">
        <f t="shared" si="23"/>
        <v>24</v>
      </c>
      <c r="C122" s="54" t="str">
        <f t="shared" si="24"/>
        <v>白-2</v>
      </c>
      <c r="D122" s="16" t="s">
        <v>12</v>
      </c>
      <c r="E122" s="40">
        <v>2</v>
      </c>
      <c r="F122" s="45">
        <v>4</v>
      </c>
      <c r="G122" s="37" t="str">
        <f t="shared" si="25"/>
        <v>純粋な人</v>
      </c>
      <c r="I122" s="77" t="s">
        <v>299</v>
      </c>
      <c r="J122" s="79" t="s">
        <v>290</v>
      </c>
    </row>
    <row r="123" spans="2:10">
      <c r="B123" s="54" t="str">
        <f t="shared" si="23"/>
        <v>25</v>
      </c>
      <c r="C123" s="54" t="str">
        <f t="shared" si="24"/>
        <v>緑-2</v>
      </c>
      <c r="D123" s="16" t="s">
        <v>40</v>
      </c>
      <c r="E123" s="40">
        <v>2</v>
      </c>
      <c r="F123" s="45">
        <v>5</v>
      </c>
      <c r="G123" s="37" t="str">
        <f t="shared" si="25"/>
        <v>素朴で素直な性格</v>
      </c>
      <c r="I123" s="77" t="s">
        <v>300</v>
      </c>
      <c r="J123" s="79" t="s">
        <v>291</v>
      </c>
    </row>
    <row r="124" spans="2:10">
      <c r="B124" s="54" t="str">
        <f t="shared" si="23"/>
        <v>26</v>
      </c>
      <c r="C124" s="54" t="str">
        <f t="shared" si="24"/>
        <v>黄-2</v>
      </c>
      <c r="D124" s="16" t="s">
        <v>39</v>
      </c>
      <c r="E124" s="40">
        <v>2</v>
      </c>
      <c r="F124" s="45">
        <v>6</v>
      </c>
      <c r="G124" s="37" t="str">
        <f t="shared" si="25"/>
        <v>楽観的な考え方をしている</v>
      </c>
      <c r="I124" s="77" t="s">
        <v>301</v>
      </c>
      <c r="J124" s="79" t="s">
        <v>290</v>
      </c>
    </row>
    <row r="125" spans="2:10">
      <c r="B125" s="54" t="str">
        <f t="shared" si="23"/>
        <v>27</v>
      </c>
      <c r="C125" s="54" t="str">
        <f t="shared" si="24"/>
        <v>紫-2</v>
      </c>
      <c r="D125" s="16" t="s">
        <v>43</v>
      </c>
      <c r="E125" s="40">
        <v>2</v>
      </c>
      <c r="F125" s="45">
        <v>7</v>
      </c>
      <c r="G125" s="37" t="str">
        <f t="shared" si="25"/>
        <v>自由をこよなく愛し、束縛を嫌う</v>
      </c>
      <c r="I125" s="77" t="s">
        <v>302</v>
      </c>
      <c r="J125" s="79" t="s">
        <v>292</v>
      </c>
    </row>
    <row r="126" spans="2:10">
      <c r="B126" s="54" t="str">
        <f t="shared" si="23"/>
        <v>28</v>
      </c>
      <c r="C126" s="54" t="str">
        <f t="shared" si="24"/>
        <v>黒-2</v>
      </c>
      <c r="D126" s="16" t="s">
        <v>44</v>
      </c>
      <c r="E126" s="40">
        <v>2</v>
      </c>
      <c r="F126" s="45">
        <v>8</v>
      </c>
      <c r="G126" s="37" t="str">
        <f t="shared" si="25"/>
        <v>好奇心旺盛</v>
      </c>
      <c r="I126" s="77" t="s">
        <v>303</v>
      </c>
      <c r="J126" s="79" t="s">
        <v>293</v>
      </c>
    </row>
    <row r="127" spans="2:10">
      <c r="B127" s="54" t="str">
        <f t="shared" si="23"/>
        <v>29</v>
      </c>
      <c r="C127" s="54" t="str">
        <f t="shared" si="24"/>
        <v>藍-2</v>
      </c>
      <c r="D127" s="16" t="s">
        <v>42</v>
      </c>
      <c r="E127" s="40">
        <v>2</v>
      </c>
      <c r="F127" s="45">
        <v>9</v>
      </c>
      <c r="G127" s="37" t="str">
        <f t="shared" si="25"/>
        <v>意地っ張り</v>
      </c>
      <c r="I127" s="77" t="s">
        <v>304</v>
      </c>
      <c r="J127" s="79" t="s">
        <v>294</v>
      </c>
    </row>
    <row r="128" spans="2:10">
      <c r="B128" s="54"/>
      <c r="C128" s="54"/>
      <c r="E128" s="19"/>
      <c r="F128" s="41"/>
      <c r="G128" s="38"/>
      <c r="I128" s="77" t="s">
        <v>305</v>
      </c>
      <c r="J128" s="79" t="s">
        <v>295</v>
      </c>
    </row>
    <row r="129" spans="2:10">
      <c r="B129" s="54" t="str">
        <f t="shared" si="23"/>
        <v>31</v>
      </c>
      <c r="C129" s="54" t="str">
        <f t="shared" si="24"/>
        <v>緑-3</v>
      </c>
      <c r="D129" s="16" t="s">
        <v>40</v>
      </c>
      <c r="E129" s="40">
        <v>3</v>
      </c>
      <c r="F129" s="40">
        <v>1</v>
      </c>
      <c r="G129" s="37" t="str">
        <f>VLOOKUP(C129,$I$109:$J$198,2,FALSE)</f>
        <v>ぶれにくい</v>
      </c>
      <c r="I129" s="77" t="s">
        <v>316</v>
      </c>
      <c r="J129" s="79" t="s">
        <v>306</v>
      </c>
    </row>
    <row r="130" spans="2:10">
      <c r="B130" s="54" t="str">
        <f t="shared" si="23"/>
        <v>32</v>
      </c>
      <c r="C130" s="54" t="str">
        <f t="shared" si="24"/>
        <v>赤-3</v>
      </c>
      <c r="D130" s="16" t="s">
        <v>38</v>
      </c>
      <c r="E130" s="40">
        <v>3</v>
      </c>
      <c r="F130" s="40">
        <v>2</v>
      </c>
      <c r="G130" s="37" t="str">
        <f t="shared" ref="G130:G137" si="26">VLOOKUP(C130,$I$109:$J$198,2,FALSE)</f>
        <v>感情の起伏が表に出やすい</v>
      </c>
      <c r="I130" s="77" t="s">
        <v>317</v>
      </c>
      <c r="J130" s="79" t="s">
        <v>307</v>
      </c>
    </row>
    <row r="131" spans="2:10">
      <c r="B131" s="54" t="str">
        <f t="shared" si="23"/>
        <v>33</v>
      </c>
      <c r="C131" s="54" t="str">
        <f t="shared" si="24"/>
        <v>黄-3</v>
      </c>
      <c r="D131" s="16" t="s">
        <v>39</v>
      </c>
      <c r="E131" s="40">
        <v>3</v>
      </c>
      <c r="F131" s="40">
        <v>3</v>
      </c>
      <c r="G131" s="37" t="str">
        <f t="shared" si="26"/>
        <v>ムードメーカー的存在</v>
      </c>
      <c r="I131" s="77" t="s">
        <v>318</v>
      </c>
      <c r="J131" s="79" t="s">
        <v>308</v>
      </c>
    </row>
    <row r="132" spans="2:10">
      <c r="B132" s="54" t="str">
        <f t="shared" si="23"/>
        <v>34</v>
      </c>
      <c r="C132" s="54" t="str">
        <f t="shared" si="24"/>
        <v>黒-3</v>
      </c>
      <c r="D132" s="16" t="s">
        <v>44</v>
      </c>
      <c r="E132" s="40">
        <v>3</v>
      </c>
      <c r="F132" s="45">
        <v>4</v>
      </c>
      <c r="G132" s="37" t="str">
        <f t="shared" si="26"/>
        <v>自分の信念や志を強く持っている</v>
      </c>
      <c r="I132" s="77" t="s">
        <v>319</v>
      </c>
      <c r="J132" s="79" t="s">
        <v>309</v>
      </c>
    </row>
    <row r="133" spans="2:10">
      <c r="B133" s="54" t="str">
        <f t="shared" si="23"/>
        <v>35</v>
      </c>
      <c r="C133" s="54" t="str">
        <f t="shared" si="24"/>
        <v>橙-3</v>
      </c>
      <c r="D133" s="16" t="s">
        <v>6</v>
      </c>
      <c r="E133" s="40">
        <v>3</v>
      </c>
      <c r="F133" s="45">
        <v>5</v>
      </c>
      <c r="G133" s="37" t="str">
        <f t="shared" si="26"/>
        <v>細かい事に気がつく</v>
      </c>
      <c r="I133" s="77" t="s">
        <v>320</v>
      </c>
      <c r="J133" s="79" t="s">
        <v>310</v>
      </c>
    </row>
    <row r="134" spans="2:10">
      <c r="B134" s="54" t="str">
        <f t="shared" si="23"/>
        <v>36</v>
      </c>
      <c r="C134" s="54" t="str">
        <f t="shared" si="24"/>
        <v>青-3</v>
      </c>
      <c r="D134" s="16" t="s">
        <v>41</v>
      </c>
      <c r="E134" s="40">
        <v>3</v>
      </c>
      <c r="F134" s="45">
        <v>6</v>
      </c>
      <c r="G134" s="37" t="str">
        <f t="shared" si="26"/>
        <v>周りの人と距離感を持っている</v>
      </c>
      <c r="I134" s="77" t="s">
        <v>321</v>
      </c>
      <c r="J134" s="79" t="s">
        <v>311</v>
      </c>
    </row>
    <row r="135" spans="2:10">
      <c r="B135" s="54" t="str">
        <f t="shared" si="23"/>
        <v>37</v>
      </c>
      <c r="C135" s="54" t="str">
        <f t="shared" si="24"/>
        <v>白-3</v>
      </c>
      <c r="D135" s="16" t="s">
        <v>12</v>
      </c>
      <c r="E135" s="40">
        <v>3</v>
      </c>
      <c r="F135" s="45">
        <v>7</v>
      </c>
      <c r="G135" s="37" t="str">
        <f t="shared" si="26"/>
        <v>優しい雰囲気</v>
      </c>
      <c r="I135" s="77" t="s">
        <v>322</v>
      </c>
      <c r="J135" s="79" t="s">
        <v>312</v>
      </c>
    </row>
    <row r="136" spans="2:10">
      <c r="B136" s="54" t="str">
        <f t="shared" si="23"/>
        <v>38</v>
      </c>
      <c r="C136" s="54" t="str">
        <f t="shared" si="24"/>
        <v>藍-3</v>
      </c>
      <c r="D136" s="16" t="s">
        <v>42</v>
      </c>
      <c r="E136" s="40">
        <v>3</v>
      </c>
      <c r="F136" s="45">
        <v>8</v>
      </c>
      <c r="G136" s="37" t="str">
        <f t="shared" si="26"/>
        <v>ロマンティストな感性が魅力</v>
      </c>
      <c r="I136" s="77" t="s">
        <v>323</v>
      </c>
      <c r="J136" s="79" t="s">
        <v>313</v>
      </c>
    </row>
    <row r="137" spans="2:10">
      <c r="B137" s="54" t="str">
        <f t="shared" si="23"/>
        <v>39</v>
      </c>
      <c r="C137" s="54" t="str">
        <f t="shared" si="24"/>
        <v>紫-3</v>
      </c>
      <c r="D137" s="16" t="s">
        <v>43</v>
      </c>
      <c r="E137" s="40">
        <v>3</v>
      </c>
      <c r="F137" s="45">
        <v>9</v>
      </c>
      <c r="G137" s="37" t="str">
        <f t="shared" si="26"/>
        <v>単独行動が得意</v>
      </c>
      <c r="I137" s="77" t="s">
        <v>324</v>
      </c>
      <c r="J137" s="79" t="s">
        <v>314</v>
      </c>
    </row>
    <row r="138" spans="2:10">
      <c r="B138" s="54"/>
      <c r="C138" s="54"/>
      <c r="E138" s="12"/>
      <c r="F138" s="41"/>
      <c r="G138" s="38"/>
      <c r="I138" s="77" t="s">
        <v>325</v>
      </c>
      <c r="J138" s="79" t="s">
        <v>315</v>
      </c>
    </row>
    <row r="139" spans="2:10">
      <c r="B139" s="54" t="str">
        <f t="shared" si="23"/>
        <v>41</v>
      </c>
      <c r="C139" s="54" t="str">
        <f t="shared" si="24"/>
        <v>藍-4</v>
      </c>
      <c r="D139" s="16" t="s">
        <v>42</v>
      </c>
      <c r="E139" s="40">
        <v>4</v>
      </c>
      <c r="F139" s="40">
        <v>1</v>
      </c>
      <c r="G139" s="37" t="str">
        <f>VLOOKUP(C139,$I$109:$J$198,2,FALSE)</f>
        <v>寂しがり屋</v>
      </c>
      <c r="I139" s="77" t="s">
        <v>336</v>
      </c>
      <c r="J139" s="79" t="s">
        <v>326</v>
      </c>
    </row>
    <row r="140" spans="2:10">
      <c r="B140" s="54" t="str">
        <f t="shared" si="23"/>
        <v>42</v>
      </c>
      <c r="C140" s="54" t="str">
        <f t="shared" si="24"/>
        <v>赤-4</v>
      </c>
      <c r="D140" s="16" t="s">
        <v>38</v>
      </c>
      <c r="E140" s="40">
        <v>4</v>
      </c>
      <c r="F140" s="40">
        <v>2</v>
      </c>
      <c r="G140" s="37" t="str">
        <f t="shared" ref="G140:G147" si="27">VLOOKUP(C140,$I$109:$J$198,2,FALSE)</f>
        <v>目立ちやすい</v>
      </c>
      <c r="I140" s="77" t="s">
        <v>337</v>
      </c>
      <c r="J140" s="79" t="s">
        <v>327</v>
      </c>
    </row>
    <row r="141" spans="2:10">
      <c r="B141" s="54" t="str">
        <f t="shared" si="23"/>
        <v>43</v>
      </c>
      <c r="C141" s="54" t="str">
        <f t="shared" si="24"/>
        <v>黄-4</v>
      </c>
      <c r="D141" s="16" t="s">
        <v>39</v>
      </c>
      <c r="E141" s="40">
        <v>4</v>
      </c>
      <c r="F141" s="40">
        <v>3</v>
      </c>
      <c r="G141" s="37" t="str">
        <f t="shared" si="27"/>
        <v>人に喜んでもらう事が好き</v>
      </c>
      <c r="I141" s="77" t="s">
        <v>338</v>
      </c>
      <c r="J141" s="79" t="s">
        <v>328</v>
      </c>
    </row>
    <row r="142" spans="2:10">
      <c r="B142" s="54" t="str">
        <f t="shared" si="23"/>
        <v>44</v>
      </c>
      <c r="C142" s="54" t="str">
        <f t="shared" si="24"/>
        <v>緑-4</v>
      </c>
      <c r="D142" s="16" t="s">
        <v>40</v>
      </c>
      <c r="E142" s="40">
        <v>4</v>
      </c>
      <c r="F142" s="45">
        <v>4</v>
      </c>
      <c r="G142" s="37" t="str">
        <f t="shared" si="27"/>
        <v>周りに対する気遣いができる</v>
      </c>
      <c r="I142" s="77" t="s">
        <v>339</v>
      </c>
      <c r="J142" s="79" t="s">
        <v>329</v>
      </c>
    </row>
    <row r="143" spans="2:10">
      <c r="B143" s="54" t="str">
        <f t="shared" si="23"/>
        <v>45</v>
      </c>
      <c r="C143" s="54" t="str">
        <f t="shared" si="24"/>
        <v>白-4</v>
      </c>
      <c r="D143" s="16" t="s">
        <v>12</v>
      </c>
      <c r="E143" s="40">
        <v>4</v>
      </c>
      <c r="F143" s="45">
        <v>5</v>
      </c>
      <c r="G143" s="37" t="str">
        <f t="shared" si="27"/>
        <v>人に影響されやすい</v>
      </c>
      <c r="I143" s="77" t="s">
        <v>340</v>
      </c>
      <c r="J143" s="79" t="s">
        <v>330</v>
      </c>
    </row>
    <row r="144" spans="2:10">
      <c r="B144" s="54" t="str">
        <f t="shared" si="23"/>
        <v>46</v>
      </c>
      <c r="C144" s="54" t="str">
        <f t="shared" si="24"/>
        <v>青-4</v>
      </c>
      <c r="D144" s="16" t="s">
        <v>41</v>
      </c>
      <c r="E144" s="40">
        <v>4</v>
      </c>
      <c r="F144" s="45">
        <v>6</v>
      </c>
      <c r="G144" s="37" t="str">
        <f t="shared" si="27"/>
        <v>静かな場所で1人の時間を重要にしている</v>
      </c>
      <c r="I144" s="77" t="s">
        <v>341</v>
      </c>
      <c r="J144" s="79" t="s">
        <v>331</v>
      </c>
    </row>
    <row r="145" spans="2:10">
      <c r="B145" s="54" t="str">
        <f t="shared" si="23"/>
        <v>47</v>
      </c>
      <c r="C145" s="54" t="str">
        <f t="shared" si="24"/>
        <v>紫-4</v>
      </c>
      <c r="D145" s="16" t="s">
        <v>43</v>
      </c>
      <c r="E145" s="40">
        <v>4</v>
      </c>
      <c r="F145" s="45">
        <v>7</v>
      </c>
      <c r="G145" s="37" t="str">
        <f t="shared" si="27"/>
        <v>興味が出たら何でもやる</v>
      </c>
      <c r="I145" s="77" t="s">
        <v>342</v>
      </c>
      <c r="J145" s="79" t="s">
        <v>332</v>
      </c>
    </row>
    <row r="146" spans="2:10">
      <c r="B146" s="54" t="str">
        <f t="shared" si="23"/>
        <v>48</v>
      </c>
      <c r="C146" s="54" t="str">
        <f t="shared" si="24"/>
        <v>橙-4</v>
      </c>
      <c r="D146" s="16" t="s">
        <v>6</v>
      </c>
      <c r="E146" s="40">
        <v>4</v>
      </c>
      <c r="F146" s="45">
        <v>8</v>
      </c>
      <c r="G146" s="37" t="str">
        <f t="shared" si="27"/>
        <v>責任感が強い</v>
      </c>
      <c r="I146" s="77" t="s">
        <v>343</v>
      </c>
      <c r="J146" s="79" t="s">
        <v>333</v>
      </c>
    </row>
    <row r="147" spans="2:10">
      <c r="B147" s="54" t="str">
        <f t="shared" si="23"/>
        <v>49</v>
      </c>
      <c r="C147" s="54" t="str">
        <f t="shared" si="24"/>
        <v>黒-4</v>
      </c>
      <c r="D147" s="16" t="s">
        <v>44</v>
      </c>
      <c r="E147" s="40">
        <v>4</v>
      </c>
      <c r="F147" s="45">
        <v>9</v>
      </c>
      <c r="G147" s="37" t="str">
        <f t="shared" si="27"/>
        <v>自分を追求している</v>
      </c>
      <c r="I147" s="77" t="s">
        <v>344</v>
      </c>
      <c r="J147" s="79" t="s">
        <v>334</v>
      </c>
    </row>
    <row r="148" spans="2:10">
      <c r="B148" s="54"/>
      <c r="C148" s="54"/>
      <c r="E148" s="8"/>
      <c r="F148" s="41"/>
      <c r="G148" s="38"/>
      <c r="I148" s="77" t="s">
        <v>345</v>
      </c>
      <c r="J148" s="79" t="s">
        <v>335</v>
      </c>
    </row>
    <row r="149" spans="2:10">
      <c r="B149" s="54" t="str">
        <f t="shared" si="23"/>
        <v>51</v>
      </c>
      <c r="C149" s="54" t="str">
        <f t="shared" si="24"/>
        <v>黒-5</v>
      </c>
      <c r="D149" s="16" t="s">
        <v>44</v>
      </c>
      <c r="E149" s="40">
        <v>5</v>
      </c>
      <c r="F149" s="40">
        <v>1</v>
      </c>
      <c r="G149" s="37" t="str">
        <f>VLOOKUP(C149,$I$109:$J$198,2,FALSE)</f>
        <v>白黒はっきりしている</v>
      </c>
      <c r="I149" s="77" t="s">
        <v>356</v>
      </c>
      <c r="J149" s="79" t="s">
        <v>346</v>
      </c>
    </row>
    <row r="150" spans="2:10">
      <c r="B150" s="54" t="str">
        <f t="shared" si="23"/>
        <v>52</v>
      </c>
      <c r="C150" s="54" t="str">
        <f t="shared" si="24"/>
        <v>赤-5</v>
      </c>
      <c r="D150" s="16" t="s">
        <v>38</v>
      </c>
      <c r="E150" s="40">
        <v>5</v>
      </c>
      <c r="F150" s="40">
        <v>2</v>
      </c>
      <c r="G150" s="37" t="str">
        <f t="shared" ref="G150:G157" si="28">VLOOKUP(C150,$I$109:$J$198,2,FALSE)</f>
        <v>感情的に物事を捉える</v>
      </c>
      <c r="I150" s="77" t="s">
        <v>357</v>
      </c>
      <c r="J150" s="79" t="s">
        <v>347</v>
      </c>
    </row>
    <row r="151" spans="2:10">
      <c r="B151" s="54" t="str">
        <f t="shared" si="23"/>
        <v>53</v>
      </c>
      <c r="C151" s="54" t="str">
        <f t="shared" si="24"/>
        <v>橙-5</v>
      </c>
      <c r="D151" s="16" t="s">
        <v>6</v>
      </c>
      <c r="E151" s="40">
        <v>5</v>
      </c>
      <c r="F151" s="40">
        <v>3</v>
      </c>
      <c r="G151" s="37" t="str">
        <f t="shared" si="28"/>
        <v>いつも完璧を目指している</v>
      </c>
      <c r="I151" s="77" t="s">
        <v>358</v>
      </c>
      <c r="J151" s="79" t="s">
        <v>348</v>
      </c>
    </row>
    <row r="152" spans="2:10">
      <c r="B152" s="54" t="str">
        <f t="shared" si="23"/>
        <v>54</v>
      </c>
      <c r="C152" s="54" t="str">
        <f t="shared" si="24"/>
        <v>緑-5</v>
      </c>
      <c r="D152" s="16" t="s">
        <v>40</v>
      </c>
      <c r="E152" s="40">
        <v>5</v>
      </c>
      <c r="F152" s="45">
        <v>4</v>
      </c>
      <c r="G152" s="37" t="str">
        <f t="shared" si="28"/>
        <v>見ず知らずの人にも親切</v>
      </c>
      <c r="I152" s="77" t="s">
        <v>359</v>
      </c>
      <c r="J152" s="79" t="s">
        <v>349</v>
      </c>
    </row>
    <row r="153" spans="2:10">
      <c r="B153" s="54" t="str">
        <f t="shared" si="23"/>
        <v>55</v>
      </c>
      <c r="C153" s="54" t="str">
        <f t="shared" si="24"/>
        <v>白-5</v>
      </c>
      <c r="D153" s="16" t="s">
        <v>12</v>
      </c>
      <c r="E153" s="40">
        <v>5</v>
      </c>
      <c r="F153" s="45">
        <v>5</v>
      </c>
      <c r="G153" s="37" t="str">
        <f t="shared" si="28"/>
        <v>気分が変わりやすい</v>
      </c>
      <c r="I153" s="77" t="s">
        <v>360</v>
      </c>
      <c r="J153" s="79" t="s">
        <v>350</v>
      </c>
    </row>
    <row r="154" spans="2:10">
      <c r="B154" s="54" t="str">
        <f t="shared" si="23"/>
        <v>56</v>
      </c>
      <c r="C154" s="54" t="str">
        <f t="shared" si="24"/>
        <v>青-5</v>
      </c>
      <c r="D154" s="16" t="s">
        <v>41</v>
      </c>
      <c r="E154" s="40">
        <v>5</v>
      </c>
      <c r="F154" s="45">
        <v>6</v>
      </c>
      <c r="G154" s="37" t="str">
        <f t="shared" si="28"/>
        <v>環境や人、ポジションに左右されやすい</v>
      </c>
      <c r="I154" s="77" t="s">
        <v>361</v>
      </c>
      <c r="J154" s="79" t="s">
        <v>351</v>
      </c>
    </row>
    <row r="155" spans="2:10">
      <c r="B155" s="54" t="str">
        <f t="shared" si="23"/>
        <v>57</v>
      </c>
      <c r="C155" s="54" t="str">
        <f t="shared" si="24"/>
        <v>藍-5</v>
      </c>
      <c r="D155" s="16" t="s">
        <v>42</v>
      </c>
      <c r="E155" s="40">
        <v>5</v>
      </c>
      <c r="F155" s="45">
        <v>7</v>
      </c>
      <c r="G155" s="37" t="str">
        <f t="shared" si="28"/>
        <v>目立つ事が好き</v>
      </c>
      <c r="I155" s="77" t="s">
        <v>362</v>
      </c>
      <c r="J155" s="79" t="s">
        <v>352</v>
      </c>
    </row>
    <row r="156" spans="2:10">
      <c r="B156" s="54" t="str">
        <f t="shared" si="23"/>
        <v>58</v>
      </c>
      <c r="C156" s="54" t="str">
        <f t="shared" si="24"/>
        <v>紫-5</v>
      </c>
      <c r="D156" s="16" t="s">
        <v>43</v>
      </c>
      <c r="E156" s="40">
        <v>5</v>
      </c>
      <c r="F156" s="45">
        <v>8</v>
      </c>
      <c r="G156" s="37" t="str">
        <f t="shared" si="28"/>
        <v>楽しむ事が上手</v>
      </c>
      <c r="I156" s="77" t="s">
        <v>363</v>
      </c>
      <c r="J156" s="79" t="s">
        <v>353</v>
      </c>
    </row>
    <row r="157" spans="2:10">
      <c r="B157" s="54" t="str">
        <f t="shared" si="23"/>
        <v>59</v>
      </c>
      <c r="C157" s="54" t="str">
        <f t="shared" si="24"/>
        <v>黄-5</v>
      </c>
      <c r="D157" s="16" t="s">
        <v>39</v>
      </c>
      <c r="E157" s="40">
        <v>5</v>
      </c>
      <c r="F157" s="45">
        <v>9</v>
      </c>
      <c r="G157" s="37" t="str">
        <f t="shared" si="28"/>
        <v>楽しんでいる笑顔が魅力</v>
      </c>
      <c r="I157" s="77" t="s">
        <v>364</v>
      </c>
      <c r="J157" s="79" t="s">
        <v>354</v>
      </c>
    </row>
    <row r="158" spans="2:10">
      <c r="B158" s="54"/>
      <c r="C158" s="54"/>
      <c r="F158" s="41"/>
      <c r="I158" s="77" t="s">
        <v>365</v>
      </c>
      <c r="J158" s="79" t="s">
        <v>355</v>
      </c>
    </row>
    <row r="159" spans="2:10">
      <c r="B159" s="54" t="str">
        <f t="shared" si="23"/>
        <v>61</v>
      </c>
      <c r="C159" s="54" t="str">
        <f t="shared" si="24"/>
        <v>緑-6</v>
      </c>
      <c r="D159" s="16" t="s">
        <v>446</v>
      </c>
      <c r="E159" s="40">
        <v>6</v>
      </c>
      <c r="F159" s="40">
        <v>1</v>
      </c>
      <c r="G159" s="37" t="str">
        <f>VLOOKUP(C159,$I$109:$J$198,2,FALSE)</f>
        <v>お疲れ気味な人の相談役</v>
      </c>
      <c r="I159" s="77" t="s">
        <v>376</v>
      </c>
      <c r="J159" s="79" t="s">
        <v>366</v>
      </c>
    </row>
    <row r="160" spans="2:10">
      <c r="B160" s="54" t="str">
        <f t="shared" si="23"/>
        <v>62</v>
      </c>
      <c r="C160" s="54" t="str">
        <f t="shared" si="24"/>
        <v>黒-6</v>
      </c>
      <c r="D160" s="16" t="s">
        <v>447</v>
      </c>
      <c r="E160" s="40">
        <v>6</v>
      </c>
      <c r="F160" s="40">
        <v>2</v>
      </c>
      <c r="G160" s="37" t="str">
        <f t="shared" ref="G160:G167" si="29">VLOOKUP(C160,$I$109:$J$198,2,FALSE)</f>
        <v>ピンチはチャンスという言葉がぴったり</v>
      </c>
      <c r="I160" s="77" t="s">
        <v>377</v>
      </c>
      <c r="J160" s="79" t="s">
        <v>367</v>
      </c>
    </row>
    <row r="161" spans="2:10">
      <c r="B161" s="54" t="str">
        <f t="shared" si="23"/>
        <v>63</v>
      </c>
      <c r="C161" s="54" t="str">
        <f t="shared" si="24"/>
        <v>白-6</v>
      </c>
      <c r="D161" s="16" t="s">
        <v>448</v>
      </c>
      <c r="E161" s="40">
        <v>6</v>
      </c>
      <c r="F161" s="40">
        <v>3</v>
      </c>
      <c r="G161" s="37" t="str">
        <f t="shared" si="29"/>
        <v>順応性は高い</v>
      </c>
      <c r="I161" s="77" t="s">
        <v>378</v>
      </c>
      <c r="J161" s="79" t="s">
        <v>368</v>
      </c>
    </row>
    <row r="162" spans="2:10">
      <c r="B162" s="54" t="str">
        <f t="shared" si="23"/>
        <v>64</v>
      </c>
      <c r="C162" s="54" t="str">
        <f t="shared" si="24"/>
        <v>紫-6</v>
      </c>
      <c r="D162" s="16" t="s">
        <v>449</v>
      </c>
      <c r="E162" s="40">
        <v>6</v>
      </c>
      <c r="F162" s="45">
        <v>4</v>
      </c>
      <c r="G162" s="37" t="str">
        <f t="shared" si="29"/>
        <v>人に楽しさを与えれる</v>
      </c>
      <c r="I162" s="77" t="s">
        <v>379</v>
      </c>
      <c r="J162" s="79" t="s">
        <v>369</v>
      </c>
    </row>
    <row r="163" spans="2:10">
      <c r="B163" s="54" t="str">
        <f t="shared" si="23"/>
        <v>65</v>
      </c>
      <c r="C163" s="54" t="str">
        <f t="shared" si="24"/>
        <v>青-6</v>
      </c>
      <c r="D163" s="16" t="s">
        <v>450</v>
      </c>
      <c r="E163" s="40">
        <v>6</v>
      </c>
      <c r="F163" s="45">
        <v>5</v>
      </c>
      <c r="G163" s="37" t="str">
        <f t="shared" si="29"/>
        <v>さっぱりしている</v>
      </c>
      <c r="I163" s="77" t="s">
        <v>380</v>
      </c>
      <c r="J163" s="79" t="s">
        <v>370</v>
      </c>
    </row>
    <row r="164" spans="2:10">
      <c r="B164" s="54" t="str">
        <f t="shared" si="23"/>
        <v>66</v>
      </c>
      <c r="C164" s="54" t="str">
        <f t="shared" si="24"/>
        <v>赤-6</v>
      </c>
      <c r="D164" s="16" t="s">
        <v>451</v>
      </c>
      <c r="E164" s="40">
        <v>6</v>
      </c>
      <c r="F164" s="45">
        <v>6</v>
      </c>
      <c r="G164" s="37" t="str">
        <f t="shared" si="29"/>
        <v>目立ちやすい</v>
      </c>
      <c r="I164" s="77" t="s">
        <v>381</v>
      </c>
      <c r="J164" s="79" t="s">
        <v>371</v>
      </c>
    </row>
    <row r="165" spans="2:10">
      <c r="B165" s="54" t="str">
        <f t="shared" si="23"/>
        <v>67</v>
      </c>
      <c r="C165" s="54" t="str">
        <f t="shared" si="24"/>
        <v>黄-6</v>
      </c>
      <c r="D165" s="16" t="s">
        <v>452</v>
      </c>
      <c r="E165" s="40">
        <v>6</v>
      </c>
      <c r="F165" s="45">
        <v>7</v>
      </c>
      <c r="G165" s="37" t="str">
        <f t="shared" si="29"/>
        <v>すごくユーモア</v>
      </c>
      <c r="I165" s="77" t="s">
        <v>382</v>
      </c>
      <c r="J165" s="79" t="s">
        <v>372</v>
      </c>
    </row>
    <row r="166" spans="2:10">
      <c r="B166" s="54" t="str">
        <f t="shared" si="23"/>
        <v>68</v>
      </c>
      <c r="C166" s="54" t="str">
        <f t="shared" si="24"/>
        <v>橙-6</v>
      </c>
      <c r="D166" s="16" t="s">
        <v>453</v>
      </c>
      <c r="E166" s="40">
        <v>6</v>
      </c>
      <c r="F166" s="45">
        <v>8</v>
      </c>
      <c r="G166" s="37" t="str">
        <f t="shared" si="29"/>
        <v>責任感を楽しめる</v>
      </c>
      <c r="I166" s="77" t="s">
        <v>383</v>
      </c>
      <c r="J166" s="79" t="s">
        <v>373</v>
      </c>
    </row>
    <row r="167" spans="2:10">
      <c r="B167" s="54" t="str">
        <f t="shared" si="23"/>
        <v>69</v>
      </c>
      <c r="C167" s="54" t="str">
        <f t="shared" si="24"/>
        <v>藍-6</v>
      </c>
      <c r="D167" s="16" t="s">
        <v>454</v>
      </c>
      <c r="E167" s="40">
        <v>6</v>
      </c>
      <c r="F167" s="45">
        <v>9</v>
      </c>
      <c r="G167" s="37" t="str">
        <f t="shared" si="29"/>
        <v>周りを巻き込むスター性がある</v>
      </c>
      <c r="I167" s="77" t="s">
        <v>384</v>
      </c>
      <c r="J167" s="79" t="s">
        <v>374</v>
      </c>
    </row>
    <row r="168" spans="2:10">
      <c r="B168" s="54"/>
      <c r="C168" s="54"/>
      <c r="I168" s="77" t="s">
        <v>385</v>
      </c>
      <c r="J168" s="79" t="s">
        <v>375</v>
      </c>
    </row>
    <row r="169" spans="2:10">
      <c r="B169" s="54" t="str">
        <f t="shared" si="23"/>
        <v>71</v>
      </c>
      <c r="C169" s="54" t="str">
        <f t="shared" si="24"/>
        <v>赤-7</v>
      </c>
      <c r="D169" s="16" t="s">
        <v>451</v>
      </c>
      <c r="E169" s="40">
        <v>7</v>
      </c>
      <c r="F169" s="40">
        <v>1</v>
      </c>
      <c r="G169" s="37" t="str">
        <f>VLOOKUP(C169,$I$109:$J$198,2,FALSE)</f>
        <v>人気者だ</v>
      </c>
      <c r="I169" s="77" t="s">
        <v>396</v>
      </c>
      <c r="J169" s="79" t="s">
        <v>386</v>
      </c>
    </row>
    <row r="170" spans="2:10">
      <c r="B170" s="54" t="str">
        <f t="shared" si="23"/>
        <v>72</v>
      </c>
      <c r="C170" s="54" t="str">
        <f t="shared" si="24"/>
        <v>橙-7</v>
      </c>
      <c r="D170" s="16" t="s">
        <v>453</v>
      </c>
      <c r="E170" s="40">
        <v>7</v>
      </c>
      <c r="F170" s="40">
        <v>2</v>
      </c>
      <c r="G170" s="37" t="str">
        <f t="shared" ref="G170:G177" si="30">VLOOKUP(C170,$I$109:$J$198,2,FALSE)</f>
        <v>安らぎ感が魅力</v>
      </c>
      <c r="I170" s="77" t="s">
        <v>397</v>
      </c>
      <c r="J170" s="79" t="s">
        <v>387</v>
      </c>
    </row>
    <row r="171" spans="2:10">
      <c r="B171" s="54" t="str">
        <f t="shared" si="23"/>
        <v>73</v>
      </c>
      <c r="C171" s="54" t="str">
        <f t="shared" si="24"/>
        <v>白-7</v>
      </c>
      <c r="D171" s="16" t="s">
        <v>448</v>
      </c>
      <c r="E171" s="40">
        <v>7</v>
      </c>
      <c r="F171" s="40">
        <v>3</v>
      </c>
      <c r="G171" s="37" t="str">
        <f t="shared" si="30"/>
        <v>人を信じている</v>
      </c>
      <c r="I171" s="77" t="s">
        <v>398</v>
      </c>
      <c r="J171" s="79" t="s">
        <v>388</v>
      </c>
    </row>
    <row r="172" spans="2:10">
      <c r="B172" s="54" t="str">
        <f t="shared" si="23"/>
        <v>74</v>
      </c>
      <c r="C172" s="54" t="str">
        <f t="shared" si="24"/>
        <v>藍-7</v>
      </c>
      <c r="D172" s="16" t="s">
        <v>454</v>
      </c>
      <c r="E172" s="40">
        <v>7</v>
      </c>
      <c r="F172" s="45">
        <v>4</v>
      </c>
      <c r="G172" s="37" t="str">
        <f t="shared" si="30"/>
        <v>人の魅力を見つけ、引き出せる</v>
      </c>
      <c r="I172" s="77" t="s">
        <v>399</v>
      </c>
      <c r="J172" s="79" t="s">
        <v>389</v>
      </c>
    </row>
    <row r="173" spans="2:10">
      <c r="B173" s="54" t="str">
        <f t="shared" ref="B173:B207" si="31">E173&amp;F173</f>
        <v>75</v>
      </c>
      <c r="C173" s="54" t="str">
        <f t="shared" ref="C173:C207" si="32">D173&amp;"-"&amp;E173</f>
        <v>青-7</v>
      </c>
      <c r="D173" s="16" t="s">
        <v>450</v>
      </c>
      <c r="E173" s="40">
        <v>7</v>
      </c>
      <c r="F173" s="45">
        <v>5</v>
      </c>
      <c r="G173" s="37" t="str">
        <f t="shared" si="30"/>
        <v>思いやりの深さが魅力</v>
      </c>
      <c r="I173" s="77" t="s">
        <v>400</v>
      </c>
      <c r="J173" s="79" t="s">
        <v>390</v>
      </c>
    </row>
    <row r="174" spans="2:10">
      <c r="B174" s="54" t="str">
        <f t="shared" si="31"/>
        <v>76</v>
      </c>
      <c r="C174" s="54" t="str">
        <f t="shared" si="32"/>
        <v>黄-7</v>
      </c>
      <c r="D174" s="16" t="s">
        <v>452</v>
      </c>
      <c r="E174" s="40">
        <v>7</v>
      </c>
      <c r="F174" s="45">
        <v>6</v>
      </c>
      <c r="G174" s="37" t="str">
        <f t="shared" si="30"/>
        <v>人に勇気を与える</v>
      </c>
      <c r="I174" s="77" t="s">
        <v>401</v>
      </c>
      <c r="J174" s="79" t="s">
        <v>391</v>
      </c>
    </row>
    <row r="175" spans="2:10">
      <c r="B175" s="54" t="str">
        <f t="shared" si="31"/>
        <v>77</v>
      </c>
      <c r="C175" s="54" t="str">
        <f t="shared" si="32"/>
        <v>緑-7</v>
      </c>
      <c r="D175" s="16" t="s">
        <v>446</v>
      </c>
      <c r="E175" s="40">
        <v>7</v>
      </c>
      <c r="F175" s="45">
        <v>7</v>
      </c>
      <c r="G175" s="37" t="str">
        <f t="shared" si="30"/>
        <v>人の笑顔、勇気を引き出せる</v>
      </c>
      <c r="I175" s="77" t="s">
        <v>402</v>
      </c>
      <c r="J175" s="79" t="s">
        <v>392</v>
      </c>
    </row>
    <row r="176" spans="2:10">
      <c r="B176" s="54" t="str">
        <f t="shared" si="31"/>
        <v>78</v>
      </c>
      <c r="C176" s="54" t="str">
        <f t="shared" si="32"/>
        <v>紫-7</v>
      </c>
      <c r="D176" s="16" t="s">
        <v>449</v>
      </c>
      <c r="E176" s="40">
        <v>7</v>
      </c>
      <c r="F176" s="45">
        <v>8</v>
      </c>
      <c r="G176" s="37" t="str">
        <f t="shared" si="30"/>
        <v>新しいものに挑戦していると魅力アップ</v>
      </c>
      <c r="I176" s="77" t="s">
        <v>403</v>
      </c>
      <c r="J176" s="79" t="s">
        <v>393</v>
      </c>
    </row>
    <row r="177" spans="2:10">
      <c r="B177" s="54" t="str">
        <f t="shared" si="31"/>
        <v>79</v>
      </c>
      <c r="C177" s="54" t="str">
        <f t="shared" si="32"/>
        <v>黒-7</v>
      </c>
      <c r="D177" s="16" t="s">
        <v>447</v>
      </c>
      <c r="E177" s="40">
        <v>7</v>
      </c>
      <c r="F177" s="45">
        <v>9</v>
      </c>
      <c r="G177" s="37" t="str">
        <f t="shared" si="30"/>
        <v>周りに安心感を与える</v>
      </c>
      <c r="I177" s="77" t="s">
        <v>404</v>
      </c>
      <c r="J177" s="79" t="s">
        <v>394</v>
      </c>
    </row>
    <row r="178" spans="2:10">
      <c r="B178" s="54"/>
      <c r="C178" s="54"/>
      <c r="F178" s="41"/>
      <c r="I178" s="77" t="s">
        <v>405</v>
      </c>
      <c r="J178" s="79" t="s">
        <v>395</v>
      </c>
    </row>
    <row r="179" spans="2:10">
      <c r="B179" s="54" t="str">
        <f t="shared" si="31"/>
        <v>81</v>
      </c>
      <c r="C179" s="54" t="str">
        <f t="shared" si="32"/>
        <v>橙-8</v>
      </c>
      <c r="D179" s="16" t="s">
        <v>453</v>
      </c>
      <c r="E179" s="40">
        <v>8</v>
      </c>
      <c r="F179" s="40">
        <v>1</v>
      </c>
      <c r="G179" s="37" t="str">
        <f>VLOOKUP(C179,$I$109:$J$198,2,FALSE)</f>
        <v>大切な人を輝かせるサポートができる</v>
      </c>
      <c r="I179" s="77" t="s">
        <v>416</v>
      </c>
      <c r="J179" s="79" t="s">
        <v>406</v>
      </c>
    </row>
    <row r="180" spans="2:10">
      <c r="B180" s="54" t="str">
        <f t="shared" si="31"/>
        <v>82</v>
      </c>
      <c r="C180" s="54" t="str">
        <f t="shared" si="32"/>
        <v>赤-8</v>
      </c>
      <c r="D180" s="16" t="s">
        <v>451</v>
      </c>
      <c r="E180" s="40">
        <v>8</v>
      </c>
      <c r="F180" s="40">
        <v>2</v>
      </c>
      <c r="G180" s="37" t="str">
        <f t="shared" ref="G180:G187" si="33">VLOOKUP(C180,$I$109:$J$198,2,FALSE)</f>
        <v>人を魅了する情熱</v>
      </c>
      <c r="I180" s="77" t="s">
        <v>417</v>
      </c>
      <c r="J180" s="79" t="s">
        <v>407</v>
      </c>
    </row>
    <row r="181" spans="2:10">
      <c r="B181" s="54" t="str">
        <f t="shared" si="31"/>
        <v>83</v>
      </c>
      <c r="C181" s="54" t="str">
        <f t="shared" si="32"/>
        <v>白-8</v>
      </c>
      <c r="D181" s="16" t="s">
        <v>448</v>
      </c>
      <c r="E181" s="40">
        <v>8</v>
      </c>
      <c r="F181" s="40">
        <v>3</v>
      </c>
      <c r="G181" s="37" t="str">
        <f t="shared" si="33"/>
        <v>白色が好き</v>
      </c>
      <c r="I181" s="77" t="s">
        <v>418</v>
      </c>
      <c r="J181" s="79" t="s">
        <v>408</v>
      </c>
    </row>
    <row r="182" spans="2:10">
      <c r="B182" s="54" t="str">
        <f t="shared" si="31"/>
        <v>84</v>
      </c>
      <c r="C182" s="54" t="str">
        <f t="shared" si="32"/>
        <v>紫-8</v>
      </c>
      <c r="D182" s="16" t="s">
        <v>449</v>
      </c>
      <c r="E182" s="40">
        <v>8</v>
      </c>
      <c r="F182" s="45">
        <v>4</v>
      </c>
      <c r="G182" s="37" t="str">
        <f t="shared" si="33"/>
        <v>チャレンジする姿を見て自然に仲間が集まる</v>
      </c>
      <c r="I182" s="77" t="s">
        <v>419</v>
      </c>
      <c r="J182" s="79" t="s">
        <v>409</v>
      </c>
    </row>
    <row r="183" spans="2:10">
      <c r="B183" s="54" t="str">
        <f t="shared" si="31"/>
        <v>85</v>
      </c>
      <c r="C183" s="54" t="str">
        <f t="shared" si="32"/>
        <v>青-8</v>
      </c>
      <c r="D183" s="16" t="s">
        <v>450</v>
      </c>
      <c r="E183" s="40">
        <v>8</v>
      </c>
      <c r="F183" s="45">
        <v>5</v>
      </c>
      <c r="G183" s="37" t="str">
        <f t="shared" si="33"/>
        <v>心が広い</v>
      </c>
      <c r="I183" s="77" t="s">
        <v>420</v>
      </c>
      <c r="J183" s="79" t="s">
        <v>410</v>
      </c>
    </row>
    <row r="184" spans="2:10">
      <c r="B184" s="54" t="str">
        <f t="shared" si="31"/>
        <v>86</v>
      </c>
      <c r="C184" s="54" t="str">
        <f t="shared" si="32"/>
        <v>黄-8</v>
      </c>
      <c r="D184" s="16" t="s">
        <v>452</v>
      </c>
      <c r="E184" s="40">
        <v>8</v>
      </c>
      <c r="F184" s="45">
        <v>6</v>
      </c>
      <c r="G184" s="37" t="str">
        <f t="shared" si="33"/>
        <v>いつも最新の情報を持っている</v>
      </c>
      <c r="I184" s="77" t="s">
        <v>421</v>
      </c>
      <c r="J184" s="79" t="s">
        <v>411</v>
      </c>
    </row>
    <row r="185" spans="2:10">
      <c r="B185" s="54" t="str">
        <f t="shared" si="31"/>
        <v>87</v>
      </c>
      <c r="C185" s="54" t="str">
        <f t="shared" si="32"/>
        <v>藍-8</v>
      </c>
      <c r="D185" s="16" t="s">
        <v>454</v>
      </c>
      <c r="E185" s="40">
        <v>8</v>
      </c>
      <c r="F185" s="45">
        <v>7</v>
      </c>
      <c r="G185" s="37" t="str">
        <f t="shared" si="33"/>
        <v>人を魅了する世界観を持っている</v>
      </c>
      <c r="I185" s="77" t="s">
        <v>422</v>
      </c>
      <c r="J185" s="79" t="s">
        <v>412</v>
      </c>
    </row>
    <row r="186" spans="2:10">
      <c r="B186" s="54" t="str">
        <f t="shared" si="31"/>
        <v>88</v>
      </c>
      <c r="C186" s="54" t="str">
        <f t="shared" si="32"/>
        <v>黒-8</v>
      </c>
      <c r="D186" s="16" t="s">
        <v>447</v>
      </c>
      <c r="E186" s="40">
        <v>8</v>
      </c>
      <c r="F186" s="45">
        <v>8</v>
      </c>
      <c r="G186" s="37" t="str">
        <f t="shared" si="33"/>
        <v>潔さが魅力</v>
      </c>
      <c r="I186" s="77" t="s">
        <v>423</v>
      </c>
      <c r="J186" s="79" t="s">
        <v>413</v>
      </c>
    </row>
    <row r="187" spans="2:10">
      <c r="B187" s="54" t="str">
        <f t="shared" si="31"/>
        <v>89</v>
      </c>
      <c r="C187" s="54" t="str">
        <f t="shared" si="32"/>
        <v>緑-8</v>
      </c>
      <c r="D187" s="16" t="s">
        <v>446</v>
      </c>
      <c r="E187" s="40">
        <v>8</v>
      </c>
      <c r="F187" s="45">
        <v>9</v>
      </c>
      <c r="G187" s="37" t="str">
        <f t="shared" si="33"/>
        <v>人のためばかり考えている</v>
      </c>
      <c r="I187" s="77" t="s">
        <v>424</v>
      </c>
      <c r="J187" s="79" t="s">
        <v>414</v>
      </c>
    </row>
    <row r="188" spans="2:10">
      <c r="B188" s="54"/>
      <c r="C188" s="54"/>
      <c r="I188" s="77" t="s">
        <v>425</v>
      </c>
      <c r="J188" s="79" t="s">
        <v>415</v>
      </c>
    </row>
    <row r="189" spans="2:10">
      <c r="B189" s="54" t="str">
        <f t="shared" si="31"/>
        <v>91</v>
      </c>
      <c r="C189" s="54" t="str">
        <f t="shared" si="32"/>
        <v>赤-9</v>
      </c>
      <c r="D189" s="16" t="s">
        <v>451</v>
      </c>
      <c r="E189" s="40">
        <v>9</v>
      </c>
      <c r="F189" s="40">
        <v>1</v>
      </c>
      <c r="G189" s="37" t="str">
        <f>VLOOKUP(C189,$I$109:$J$198,2,FALSE)</f>
        <v>自分の感情を楽しむことで魅力がアップ</v>
      </c>
      <c r="I189" s="77" t="s">
        <v>436</v>
      </c>
      <c r="J189" s="79" t="s">
        <v>426</v>
      </c>
    </row>
    <row r="190" spans="2:10">
      <c r="B190" s="54" t="str">
        <f t="shared" si="31"/>
        <v>92</v>
      </c>
      <c r="C190" s="54" t="str">
        <f t="shared" si="32"/>
        <v>青-9</v>
      </c>
      <c r="D190" s="16" t="s">
        <v>450</v>
      </c>
      <c r="E190" s="40">
        <v>9</v>
      </c>
      <c r="F190" s="40">
        <v>2</v>
      </c>
      <c r="G190" s="37" t="str">
        <f t="shared" ref="G190:G197" si="34">VLOOKUP(C190,$I$109:$J$198,2,FALSE)</f>
        <v>うまく行かない時、冷たい人</v>
      </c>
      <c r="I190" s="77" t="s">
        <v>437</v>
      </c>
      <c r="J190" s="79" t="s">
        <v>427</v>
      </c>
    </row>
    <row r="191" spans="2:10">
      <c r="B191" s="54" t="str">
        <f t="shared" si="31"/>
        <v>93</v>
      </c>
      <c r="C191" s="54" t="str">
        <f t="shared" si="32"/>
        <v>紫-9</v>
      </c>
      <c r="D191" s="16" t="s">
        <v>449</v>
      </c>
      <c r="E191" s="40">
        <v>9</v>
      </c>
      <c r="F191" s="40">
        <v>3</v>
      </c>
      <c r="G191" s="37" t="str">
        <f t="shared" si="34"/>
        <v>マンネリが嫌い</v>
      </c>
      <c r="I191" s="77" t="s">
        <v>438</v>
      </c>
      <c r="J191" s="79" t="s">
        <v>428</v>
      </c>
    </row>
    <row r="192" spans="2:10">
      <c r="B192" s="54" t="str">
        <f t="shared" si="31"/>
        <v>94</v>
      </c>
      <c r="C192" s="54" t="str">
        <f t="shared" si="32"/>
        <v>黒-9</v>
      </c>
      <c r="D192" s="16" t="s">
        <v>447</v>
      </c>
      <c r="E192" s="40">
        <v>9</v>
      </c>
      <c r="F192" s="45">
        <v>4</v>
      </c>
      <c r="G192" s="37" t="str">
        <f t="shared" si="34"/>
        <v>高い判断力とスピード感がある</v>
      </c>
      <c r="I192" s="77" t="s">
        <v>439</v>
      </c>
      <c r="J192" s="79" t="s">
        <v>429</v>
      </c>
    </row>
    <row r="193" spans="2:10">
      <c r="B193" s="54" t="str">
        <f t="shared" si="31"/>
        <v>95</v>
      </c>
      <c r="C193" s="54" t="str">
        <f t="shared" si="32"/>
        <v>緑-9</v>
      </c>
      <c r="D193" s="16" t="s">
        <v>446</v>
      </c>
      <c r="E193" s="40">
        <v>9</v>
      </c>
      <c r="F193" s="45">
        <v>5</v>
      </c>
      <c r="G193" s="37" t="str">
        <f t="shared" si="34"/>
        <v>自分も優しくされたい人</v>
      </c>
      <c r="I193" s="77" t="s">
        <v>440</v>
      </c>
      <c r="J193" s="79" t="s">
        <v>430</v>
      </c>
    </row>
    <row r="194" spans="2:10">
      <c r="B194" s="54" t="str">
        <f t="shared" si="31"/>
        <v>96</v>
      </c>
      <c r="C194" s="54" t="str">
        <f t="shared" si="32"/>
        <v>藍-9</v>
      </c>
      <c r="D194" s="16" t="s">
        <v>454</v>
      </c>
      <c r="E194" s="40">
        <v>9</v>
      </c>
      <c r="F194" s="45">
        <v>6</v>
      </c>
      <c r="G194" s="37" t="str">
        <f t="shared" si="34"/>
        <v>憧れの人ができると魅力がアップする</v>
      </c>
      <c r="I194" s="77" t="s">
        <v>441</v>
      </c>
      <c r="J194" s="79" t="s">
        <v>431</v>
      </c>
    </row>
    <row r="195" spans="2:10">
      <c r="B195" s="54" t="str">
        <f t="shared" si="31"/>
        <v>97</v>
      </c>
      <c r="C195" s="54" t="str">
        <f t="shared" si="32"/>
        <v>白-9</v>
      </c>
      <c r="D195" s="16" t="s">
        <v>448</v>
      </c>
      <c r="E195" s="40">
        <v>9</v>
      </c>
      <c r="F195" s="45">
        <v>7</v>
      </c>
      <c r="G195" s="37" t="str">
        <f t="shared" si="34"/>
        <v>人間関係に悩みやすい</v>
      </c>
      <c r="I195" s="77" t="s">
        <v>442</v>
      </c>
      <c r="J195" s="79" t="s">
        <v>432</v>
      </c>
    </row>
    <row r="196" spans="2:10">
      <c r="B196" s="54" t="str">
        <f t="shared" si="31"/>
        <v>98</v>
      </c>
      <c r="C196" s="54" t="str">
        <f t="shared" si="32"/>
        <v>黄-9</v>
      </c>
      <c r="D196" s="16" t="s">
        <v>452</v>
      </c>
      <c r="E196" s="40">
        <v>9</v>
      </c>
      <c r="F196" s="45">
        <v>8</v>
      </c>
      <c r="G196" s="37" t="str">
        <f t="shared" si="34"/>
        <v>仲間がいると輝いている</v>
      </c>
      <c r="I196" s="77" t="s">
        <v>443</v>
      </c>
      <c r="J196" s="79" t="s">
        <v>433</v>
      </c>
    </row>
    <row r="197" spans="2:10">
      <c r="B197" s="54" t="str">
        <f t="shared" si="31"/>
        <v>99</v>
      </c>
      <c r="C197" s="54" t="str">
        <f t="shared" si="32"/>
        <v>橙-9</v>
      </c>
      <c r="D197" s="16" t="s">
        <v>453</v>
      </c>
      <c r="E197" s="40">
        <v>9</v>
      </c>
      <c r="F197" s="45">
        <v>9</v>
      </c>
      <c r="G197" s="37" t="str">
        <f t="shared" si="34"/>
        <v>人に安心を与える</v>
      </c>
      <c r="I197" s="77" t="s">
        <v>444</v>
      </c>
      <c r="J197" s="79" t="s">
        <v>434</v>
      </c>
    </row>
    <row r="198" spans="2:10">
      <c r="B198" s="54"/>
      <c r="C198" s="54"/>
      <c r="F198" s="41"/>
      <c r="I198" s="77" t="s">
        <v>445</v>
      </c>
      <c r="J198" s="79" t="s">
        <v>435</v>
      </c>
    </row>
    <row r="199" spans="2:10">
      <c r="B199" s="54" t="str">
        <f t="shared" si="31"/>
        <v>101</v>
      </c>
      <c r="C199" s="54" t="str">
        <f t="shared" si="32"/>
        <v>白-10</v>
      </c>
      <c r="D199" s="16" t="s">
        <v>448</v>
      </c>
      <c r="E199" s="40">
        <v>10</v>
      </c>
      <c r="F199" s="40">
        <v>1</v>
      </c>
      <c r="G199" s="37" t="str">
        <f>VLOOKUP(C199,$I$109:$J$198,2,FALSE)</f>
        <v>自分の時間をゆっくり取ることで魅力が出る</v>
      </c>
    </row>
    <row r="200" spans="2:10">
      <c r="B200" s="54" t="str">
        <f t="shared" si="31"/>
        <v>102</v>
      </c>
      <c r="C200" s="54" t="str">
        <f t="shared" si="32"/>
        <v>青-10</v>
      </c>
      <c r="D200" s="16" t="s">
        <v>450</v>
      </c>
      <c r="E200" s="40">
        <v>10</v>
      </c>
      <c r="F200" s="40">
        <v>2</v>
      </c>
      <c r="G200" s="37" t="str">
        <f t="shared" ref="G200:G207" si="35">VLOOKUP(C200,$I$109:$J$198,2,FALSE)</f>
        <v>いつも冷静に物事を見て客観視できる</v>
      </c>
    </row>
    <row r="201" spans="2:10">
      <c r="B201" s="54" t="str">
        <f t="shared" si="31"/>
        <v>103</v>
      </c>
      <c r="C201" s="54" t="str">
        <f t="shared" si="32"/>
        <v>黄-10</v>
      </c>
      <c r="D201" s="16" t="s">
        <v>452</v>
      </c>
      <c r="E201" s="40">
        <v>10</v>
      </c>
      <c r="F201" s="40">
        <v>3</v>
      </c>
      <c r="G201" s="37" t="str">
        <f t="shared" si="35"/>
        <v>お調子者でたまに周りに迷惑をかける</v>
      </c>
    </row>
    <row r="202" spans="2:10">
      <c r="B202" s="54" t="str">
        <f t="shared" si="31"/>
        <v>104</v>
      </c>
      <c r="C202" s="54" t="str">
        <f t="shared" si="32"/>
        <v>橙-10</v>
      </c>
      <c r="D202" s="16" t="s">
        <v>453</v>
      </c>
      <c r="E202" s="40">
        <v>10</v>
      </c>
      <c r="F202" s="45">
        <v>4</v>
      </c>
      <c r="G202" s="37" t="str">
        <f t="shared" si="35"/>
        <v>人の目を気にせずチャレンジする</v>
      </c>
    </row>
    <row r="203" spans="2:10">
      <c r="B203" s="54" t="str">
        <f t="shared" si="31"/>
        <v>105</v>
      </c>
      <c r="C203" s="54" t="str">
        <f t="shared" si="32"/>
        <v>紫-10</v>
      </c>
      <c r="D203" s="16" t="s">
        <v>449</v>
      </c>
      <c r="E203" s="40">
        <v>10</v>
      </c>
      <c r="F203" s="45">
        <v>5</v>
      </c>
      <c r="G203" s="37" t="str">
        <f t="shared" si="35"/>
        <v>チャレンジ・挑戦しないことで魅力ダウン</v>
      </c>
    </row>
    <row r="204" spans="2:10">
      <c r="B204" s="54" t="str">
        <f t="shared" si="31"/>
        <v>106</v>
      </c>
      <c r="C204" s="54" t="str">
        <f t="shared" si="32"/>
        <v>藍-10</v>
      </c>
      <c r="D204" s="16" t="s">
        <v>454</v>
      </c>
      <c r="E204" s="40">
        <v>10</v>
      </c>
      <c r="F204" s="45">
        <v>6</v>
      </c>
      <c r="G204" s="37" t="str">
        <f t="shared" si="35"/>
        <v>占いなどの世界観が好き</v>
      </c>
    </row>
    <row r="205" spans="2:10">
      <c r="B205" s="54" t="str">
        <f t="shared" si="31"/>
        <v>107</v>
      </c>
      <c r="C205" s="54" t="str">
        <f t="shared" si="32"/>
        <v>黒-10</v>
      </c>
      <c r="D205" s="16" t="s">
        <v>447</v>
      </c>
      <c r="E205" s="40">
        <v>10</v>
      </c>
      <c r="F205" s="45">
        <v>7</v>
      </c>
      <c r="G205" s="37" t="str">
        <f t="shared" si="35"/>
        <v>弱っている事を伝えるのが下手</v>
      </c>
    </row>
    <row r="206" spans="2:10">
      <c r="B206" s="54" t="str">
        <f t="shared" si="31"/>
        <v>108</v>
      </c>
      <c r="C206" s="54" t="str">
        <f t="shared" si="32"/>
        <v>赤-10</v>
      </c>
      <c r="D206" s="16" t="s">
        <v>451</v>
      </c>
      <c r="E206" s="40">
        <v>10</v>
      </c>
      <c r="F206" s="45">
        <v>8</v>
      </c>
      <c r="G206" s="37" t="str">
        <f t="shared" si="35"/>
        <v>何を考えているか分かりやすい</v>
      </c>
    </row>
    <row r="207" spans="2:10">
      <c r="B207" s="54" t="str">
        <f t="shared" si="31"/>
        <v>109</v>
      </c>
      <c r="C207" s="54" t="str">
        <f t="shared" si="32"/>
        <v>緑-10</v>
      </c>
      <c r="D207" s="16" t="s">
        <v>446</v>
      </c>
      <c r="E207" s="40">
        <v>10</v>
      </c>
      <c r="F207" s="45">
        <v>9</v>
      </c>
      <c r="G207" s="37" t="str">
        <f t="shared" si="35"/>
        <v>山や森林などの中にいると魅力が上がる</v>
      </c>
    </row>
    <row r="210" spans="2:10">
      <c r="B210" s="53" t="s">
        <v>786</v>
      </c>
      <c r="C210" s="51"/>
      <c r="D210" s="2"/>
      <c r="F210" s="42"/>
    </row>
    <row r="211" spans="2:10">
      <c r="B211" s="50"/>
      <c r="C211" s="50"/>
      <c r="D211" s="34" t="s">
        <v>263</v>
      </c>
      <c r="E211" s="34" t="s">
        <v>258</v>
      </c>
      <c r="F211" s="34" t="s">
        <v>256</v>
      </c>
      <c r="G211" s="34" t="s">
        <v>259</v>
      </c>
    </row>
    <row r="212" spans="2:10">
      <c r="B212" s="54" t="str">
        <f t="shared" ref="B212:B220" si="36">E212&amp;F212</f>
        <v>11</v>
      </c>
      <c r="C212" s="54" t="str">
        <f t="shared" ref="C212:C220" si="37">D212&amp;"-"&amp;E212</f>
        <v>守-1</v>
      </c>
      <c r="D212" s="16" t="s">
        <v>53</v>
      </c>
      <c r="E212" s="40">
        <v>1</v>
      </c>
      <c r="F212" s="40">
        <v>1</v>
      </c>
      <c r="G212" s="37" t="str">
        <f>VLOOKUP(C212,$I$212:$J$301,2,FALSE)</f>
        <v>持久力がある</v>
      </c>
      <c r="I212" s="77" t="s">
        <v>468</v>
      </c>
      <c r="J212" s="79" t="s">
        <v>458</v>
      </c>
    </row>
    <row r="213" spans="2:10">
      <c r="B213" s="54" t="str">
        <f t="shared" si="36"/>
        <v>12</v>
      </c>
      <c r="C213" s="54" t="str">
        <f t="shared" si="37"/>
        <v>空-1</v>
      </c>
      <c r="D213" s="16" t="s">
        <v>46</v>
      </c>
      <c r="E213" s="40">
        <v>1</v>
      </c>
      <c r="F213" s="40">
        <v>2</v>
      </c>
      <c r="G213" s="37" t="str">
        <f t="shared" ref="G213:G220" si="38">VLOOKUP(C213,$I$212:$J$301,2,FALSE)</f>
        <v>気分屋である</v>
      </c>
      <c r="I213" s="77" t="s">
        <v>469</v>
      </c>
      <c r="J213" s="79" t="s">
        <v>459</v>
      </c>
    </row>
    <row r="214" spans="2:10">
      <c r="B214" s="54" t="str">
        <f t="shared" si="36"/>
        <v>13</v>
      </c>
      <c r="C214" s="54" t="str">
        <f t="shared" si="37"/>
        <v>智-1</v>
      </c>
      <c r="D214" s="16" t="s">
        <v>47</v>
      </c>
      <c r="E214" s="40">
        <v>1</v>
      </c>
      <c r="F214" s="40">
        <v>3</v>
      </c>
      <c r="G214" s="37" t="str">
        <f t="shared" si="38"/>
        <v>自由を探求する</v>
      </c>
      <c r="I214" s="77" t="s">
        <v>470</v>
      </c>
      <c r="J214" s="79" t="s">
        <v>460</v>
      </c>
    </row>
    <row r="215" spans="2:10">
      <c r="B215" s="54" t="str">
        <f t="shared" si="36"/>
        <v>14</v>
      </c>
      <c r="C215" s="54" t="str">
        <f t="shared" si="37"/>
        <v>王-1</v>
      </c>
      <c r="D215" s="16" t="s">
        <v>48</v>
      </c>
      <c r="E215" s="45">
        <v>1</v>
      </c>
      <c r="F215" s="45">
        <v>4</v>
      </c>
      <c r="G215" s="37" t="str">
        <f t="shared" si="38"/>
        <v>几帳面で真面目である</v>
      </c>
      <c r="I215" s="77" t="s">
        <v>471</v>
      </c>
      <c r="J215" s="79" t="s">
        <v>461</v>
      </c>
    </row>
    <row r="216" spans="2:10">
      <c r="B216" s="54" t="str">
        <f t="shared" si="36"/>
        <v>15</v>
      </c>
      <c r="C216" s="54" t="str">
        <f t="shared" si="37"/>
        <v>長-1</v>
      </c>
      <c r="D216" s="16" t="s">
        <v>50</v>
      </c>
      <c r="E216" s="45">
        <v>1</v>
      </c>
      <c r="F216" s="45">
        <v>5</v>
      </c>
      <c r="G216" s="37" t="str">
        <f t="shared" si="38"/>
        <v>負けず嫌いである</v>
      </c>
      <c r="I216" s="77" t="s">
        <v>472</v>
      </c>
      <c r="J216" s="79" t="s">
        <v>462</v>
      </c>
    </row>
    <row r="217" spans="2:10">
      <c r="B217" s="54" t="str">
        <f t="shared" si="36"/>
        <v>16</v>
      </c>
      <c r="C217" s="54" t="str">
        <f t="shared" si="37"/>
        <v>公-1</v>
      </c>
      <c r="D217" s="16" t="s">
        <v>49</v>
      </c>
      <c r="E217" s="45">
        <v>1</v>
      </c>
      <c r="F217" s="45">
        <v>6</v>
      </c>
      <c r="G217" s="37" t="str">
        <f t="shared" si="38"/>
        <v>コミュニケーション能力が高い</v>
      </c>
      <c r="I217" s="77" t="s">
        <v>473</v>
      </c>
      <c r="J217" s="79" t="s">
        <v>463</v>
      </c>
    </row>
    <row r="218" spans="2:10">
      <c r="B218" s="54" t="str">
        <f t="shared" si="36"/>
        <v>17</v>
      </c>
      <c r="C218" s="54" t="str">
        <f t="shared" si="37"/>
        <v>匠-1</v>
      </c>
      <c r="D218" s="16" t="s">
        <v>51</v>
      </c>
      <c r="E218" s="45">
        <v>1</v>
      </c>
      <c r="F218" s="45">
        <v>7</v>
      </c>
      <c r="G218" s="37" t="str">
        <f t="shared" si="38"/>
        <v>芸術家で感性は高い</v>
      </c>
      <c r="I218" s="77" t="s">
        <v>474</v>
      </c>
      <c r="J218" s="79" t="s">
        <v>464</v>
      </c>
    </row>
    <row r="219" spans="2:10">
      <c r="B219" s="54" t="str">
        <f t="shared" si="36"/>
        <v>18</v>
      </c>
      <c r="C219" s="54" t="str">
        <f t="shared" si="37"/>
        <v>全-1</v>
      </c>
      <c r="D219" s="16" t="s">
        <v>45</v>
      </c>
      <c r="E219" s="45">
        <v>1</v>
      </c>
      <c r="F219" s="45">
        <v>8</v>
      </c>
      <c r="G219" s="37" t="str">
        <f t="shared" si="38"/>
        <v>自分の意思をしっかり持っている</v>
      </c>
      <c r="I219" s="77" t="s">
        <v>475</v>
      </c>
      <c r="J219" s="79" t="s">
        <v>465</v>
      </c>
    </row>
    <row r="220" spans="2:10">
      <c r="B220" s="54" t="str">
        <f t="shared" si="36"/>
        <v>19</v>
      </c>
      <c r="C220" s="54" t="str">
        <f t="shared" si="37"/>
        <v>創-1</v>
      </c>
      <c r="D220" s="16" t="s">
        <v>52</v>
      </c>
      <c r="E220" s="45">
        <v>1</v>
      </c>
      <c r="F220" s="45">
        <v>9</v>
      </c>
      <c r="G220" s="37" t="str">
        <f t="shared" si="38"/>
        <v>努力家である</v>
      </c>
      <c r="I220" s="77" t="s">
        <v>476</v>
      </c>
      <c r="J220" s="79" t="s">
        <v>466</v>
      </c>
    </row>
    <row r="221" spans="2:10">
      <c r="B221" s="54"/>
      <c r="C221" s="54"/>
      <c r="D221" s="8"/>
      <c r="E221" s="3"/>
      <c r="F221" s="41"/>
      <c r="G221" s="38"/>
      <c r="I221" s="77" t="s">
        <v>477</v>
      </c>
      <c r="J221" s="79" t="s">
        <v>467</v>
      </c>
    </row>
    <row r="222" spans="2:10">
      <c r="B222" s="54" t="str">
        <f t="shared" ref="B222:B230" si="39">E222&amp;F222</f>
        <v>21</v>
      </c>
      <c r="C222" s="54" t="str">
        <f t="shared" ref="C222:C230" si="40">D222&amp;"-"&amp;E222</f>
        <v>全-2</v>
      </c>
      <c r="D222" s="16" t="s">
        <v>45</v>
      </c>
      <c r="E222" s="40">
        <v>2</v>
      </c>
      <c r="F222" s="40">
        <v>1</v>
      </c>
      <c r="G222" s="37" t="str">
        <f>VLOOKUP(C222,$I$212:$J$301,2,FALSE)</f>
        <v>頑固な一面がある</v>
      </c>
      <c r="I222" s="77" t="s">
        <v>488</v>
      </c>
      <c r="J222" s="79" t="s">
        <v>478</v>
      </c>
    </row>
    <row r="223" spans="2:10">
      <c r="B223" s="54" t="str">
        <f t="shared" si="39"/>
        <v>22</v>
      </c>
      <c r="C223" s="54" t="str">
        <f t="shared" si="40"/>
        <v>空-2</v>
      </c>
      <c r="D223" s="16" t="s">
        <v>46</v>
      </c>
      <c r="E223" s="40">
        <v>2</v>
      </c>
      <c r="F223" s="40">
        <v>2</v>
      </c>
      <c r="G223" s="37" t="str">
        <f t="shared" ref="G223:G230" si="41">VLOOKUP(C223,$I$212:$J$301,2,FALSE)</f>
        <v>勉強家で真面目である</v>
      </c>
      <c r="I223" s="77" t="s">
        <v>489</v>
      </c>
      <c r="J223" s="79" t="s">
        <v>479</v>
      </c>
    </row>
    <row r="224" spans="2:10">
      <c r="B224" s="54" t="str">
        <f t="shared" si="39"/>
        <v>23</v>
      </c>
      <c r="C224" s="54" t="str">
        <f t="shared" si="40"/>
        <v>王-2</v>
      </c>
      <c r="D224" s="16" t="s">
        <v>48</v>
      </c>
      <c r="E224" s="40">
        <v>2</v>
      </c>
      <c r="F224" s="40">
        <v>3</v>
      </c>
      <c r="G224" s="37" t="str">
        <f t="shared" si="41"/>
        <v>人間観察が好きだし、鋭い</v>
      </c>
      <c r="I224" s="77" t="s">
        <v>490</v>
      </c>
      <c r="J224" s="79" t="s">
        <v>480</v>
      </c>
    </row>
    <row r="225" spans="2:10">
      <c r="B225" s="54" t="str">
        <f t="shared" si="39"/>
        <v>24</v>
      </c>
      <c r="C225" s="54" t="str">
        <f t="shared" si="40"/>
        <v>公-2</v>
      </c>
      <c r="D225" s="16" t="s">
        <v>49</v>
      </c>
      <c r="E225" s="40">
        <v>2</v>
      </c>
      <c r="F225" s="45">
        <v>4</v>
      </c>
      <c r="G225" s="37" t="str">
        <f t="shared" si="41"/>
        <v>人間関係での距離感を取るのが得意</v>
      </c>
      <c r="I225" s="77" t="s">
        <v>491</v>
      </c>
      <c r="J225" s="79" t="s">
        <v>481</v>
      </c>
    </row>
    <row r="226" spans="2:10">
      <c r="B226" s="54" t="str">
        <f t="shared" si="39"/>
        <v>25</v>
      </c>
      <c r="C226" s="54" t="str">
        <f t="shared" si="40"/>
        <v>長-2</v>
      </c>
      <c r="D226" s="16" t="s">
        <v>50</v>
      </c>
      <c r="E226" s="40">
        <v>2</v>
      </c>
      <c r="F226" s="45">
        <v>5</v>
      </c>
      <c r="G226" s="37" t="str">
        <f t="shared" si="41"/>
        <v>向上心が高い</v>
      </c>
      <c r="I226" s="77" t="s">
        <v>492</v>
      </c>
      <c r="J226" s="79" t="s">
        <v>482</v>
      </c>
    </row>
    <row r="227" spans="2:10">
      <c r="B227" s="54" t="str">
        <f t="shared" si="39"/>
        <v>26</v>
      </c>
      <c r="C227" s="54" t="str">
        <f t="shared" si="40"/>
        <v>匠-2</v>
      </c>
      <c r="D227" s="16" t="s">
        <v>51</v>
      </c>
      <c r="E227" s="40">
        <v>2</v>
      </c>
      <c r="F227" s="45">
        <v>6</v>
      </c>
      <c r="G227" s="37" t="str">
        <f t="shared" si="41"/>
        <v>物事を感覚で捉える</v>
      </c>
      <c r="I227" s="77" t="s">
        <v>493</v>
      </c>
      <c r="J227" s="79" t="s">
        <v>483</v>
      </c>
    </row>
    <row r="228" spans="2:10">
      <c r="B228" s="54" t="str">
        <f t="shared" si="39"/>
        <v>27</v>
      </c>
      <c r="C228" s="54" t="str">
        <f t="shared" si="40"/>
        <v>創-2</v>
      </c>
      <c r="D228" s="16" t="s">
        <v>52</v>
      </c>
      <c r="E228" s="40">
        <v>2</v>
      </c>
      <c r="F228" s="45">
        <v>7</v>
      </c>
      <c r="G228" s="37" t="str">
        <f t="shared" si="41"/>
        <v>ゼロから何かを作り出せる</v>
      </c>
      <c r="I228" s="77" t="s">
        <v>494</v>
      </c>
      <c r="J228" s="79" t="s">
        <v>484</v>
      </c>
    </row>
    <row r="229" spans="2:10">
      <c r="B229" s="54" t="str">
        <f t="shared" si="39"/>
        <v>28</v>
      </c>
      <c r="C229" s="54" t="str">
        <f t="shared" si="40"/>
        <v>守-2</v>
      </c>
      <c r="D229" s="16" t="s">
        <v>53</v>
      </c>
      <c r="E229" s="40">
        <v>2</v>
      </c>
      <c r="F229" s="45">
        <v>8</v>
      </c>
      <c r="G229" s="37" t="str">
        <f t="shared" si="41"/>
        <v>義理人情が強い</v>
      </c>
      <c r="I229" s="77" t="s">
        <v>495</v>
      </c>
      <c r="J229" s="79" t="s">
        <v>485</v>
      </c>
    </row>
    <row r="230" spans="2:10">
      <c r="B230" s="54" t="str">
        <f t="shared" si="39"/>
        <v>29</v>
      </c>
      <c r="C230" s="54" t="str">
        <f t="shared" si="40"/>
        <v>智-2</v>
      </c>
      <c r="D230" s="16" t="s">
        <v>47</v>
      </c>
      <c r="E230" s="40">
        <v>2</v>
      </c>
      <c r="F230" s="45">
        <v>9</v>
      </c>
      <c r="G230" s="37" t="str">
        <f t="shared" si="41"/>
        <v>スター的存在に憧れる</v>
      </c>
      <c r="I230" s="77" t="s">
        <v>496</v>
      </c>
      <c r="J230" s="79" t="s">
        <v>486</v>
      </c>
    </row>
    <row r="231" spans="2:10">
      <c r="B231" s="54"/>
      <c r="C231" s="54"/>
      <c r="D231" s="8"/>
      <c r="E231" s="19"/>
      <c r="F231" s="41"/>
      <c r="G231" s="38"/>
      <c r="I231" s="77" t="s">
        <v>497</v>
      </c>
      <c r="J231" s="79" t="s">
        <v>487</v>
      </c>
    </row>
    <row r="232" spans="2:10">
      <c r="B232" s="54" t="str">
        <f t="shared" ref="B232:B240" si="42">E232&amp;F232</f>
        <v>31</v>
      </c>
      <c r="C232" s="54" t="str">
        <f t="shared" ref="C232:C240" si="43">D232&amp;"-"&amp;E232</f>
        <v>長-3</v>
      </c>
      <c r="D232" s="16" t="s">
        <v>50</v>
      </c>
      <c r="E232" s="40">
        <v>3</v>
      </c>
      <c r="F232" s="40">
        <v>1</v>
      </c>
      <c r="G232" s="37" t="str">
        <f>VLOOKUP(C232,$I$212:$J$301,2,FALSE)</f>
        <v>いつもトップ（１番）を目指す</v>
      </c>
      <c r="I232" s="77" t="s">
        <v>508</v>
      </c>
      <c r="J232" s="79" t="s">
        <v>498</v>
      </c>
    </row>
    <row r="233" spans="2:10">
      <c r="B233" s="54" t="str">
        <f t="shared" si="42"/>
        <v>32</v>
      </c>
      <c r="C233" s="54" t="str">
        <f t="shared" si="43"/>
        <v>全-3</v>
      </c>
      <c r="D233" s="16" t="s">
        <v>45</v>
      </c>
      <c r="E233" s="40">
        <v>3</v>
      </c>
      <c r="F233" s="40">
        <v>2</v>
      </c>
      <c r="G233" s="37" t="str">
        <f t="shared" ref="G233:G240" si="44">VLOOKUP(C233,$I$212:$J$301,2,FALSE)</f>
        <v>主体的になりやすい</v>
      </c>
      <c r="I233" s="77" t="s">
        <v>509</v>
      </c>
      <c r="J233" s="79" t="s">
        <v>499</v>
      </c>
    </row>
    <row r="234" spans="2:10">
      <c r="B234" s="54" t="str">
        <f t="shared" si="42"/>
        <v>33</v>
      </c>
      <c r="C234" s="54" t="str">
        <f t="shared" si="43"/>
        <v>空-3</v>
      </c>
      <c r="D234" s="16" t="s">
        <v>46</v>
      </c>
      <c r="E234" s="40">
        <v>3</v>
      </c>
      <c r="F234" s="40">
        <v>3</v>
      </c>
      <c r="G234" s="37" t="str">
        <f t="shared" si="44"/>
        <v>独創性がある</v>
      </c>
      <c r="I234" s="77" t="s">
        <v>510</v>
      </c>
      <c r="J234" s="79" t="s">
        <v>500</v>
      </c>
    </row>
    <row r="235" spans="2:10">
      <c r="B235" s="54" t="str">
        <f t="shared" si="42"/>
        <v>34</v>
      </c>
      <c r="C235" s="54" t="str">
        <f t="shared" si="43"/>
        <v>智-3</v>
      </c>
      <c r="D235" s="16" t="s">
        <v>47</v>
      </c>
      <c r="E235" s="40">
        <v>3</v>
      </c>
      <c r="F235" s="45">
        <v>4</v>
      </c>
      <c r="G235" s="37" t="str">
        <f t="shared" si="44"/>
        <v>自己アピールが強い</v>
      </c>
      <c r="I235" s="77" t="s">
        <v>511</v>
      </c>
      <c r="J235" s="79" t="s">
        <v>501</v>
      </c>
    </row>
    <row r="236" spans="2:10">
      <c r="B236" s="54" t="str">
        <f t="shared" si="42"/>
        <v>35</v>
      </c>
      <c r="C236" s="54" t="str">
        <f t="shared" si="43"/>
        <v>王-3</v>
      </c>
      <c r="D236" s="16" t="s">
        <v>48</v>
      </c>
      <c r="E236" s="40">
        <v>3</v>
      </c>
      <c r="F236" s="45">
        <v>5</v>
      </c>
      <c r="G236" s="37" t="str">
        <f t="shared" si="44"/>
        <v>細かいことに気づくことが多い</v>
      </c>
      <c r="I236" s="77" t="s">
        <v>512</v>
      </c>
      <c r="J236" s="79" t="s">
        <v>502</v>
      </c>
    </row>
    <row r="237" spans="2:10">
      <c r="B237" s="54" t="str">
        <f t="shared" si="42"/>
        <v>36</v>
      </c>
      <c r="C237" s="54" t="str">
        <f t="shared" si="43"/>
        <v>匠-3</v>
      </c>
      <c r="D237" s="16" t="s">
        <v>51</v>
      </c>
      <c r="E237" s="40">
        <v>3</v>
      </c>
      <c r="F237" s="45">
        <v>6</v>
      </c>
      <c r="G237" s="37" t="str">
        <f t="shared" si="44"/>
        <v>思い込みが強い</v>
      </c>
      <c r="I237" s="77" t="s">
        <v>513</v>
      </c>
      <c r="J237" s="79" t="s">
        <v>503</v>
      </c>
    </row>
    <row r="238" spans="2:10">
      <c r="B238" s="54" t="str">
        <f t="shared" si="42"/>
        <v>37</v>
      </c>
      <c r="C238" s="54" t="str">
        <f t="shared" si="43"/>
        <v>創-3</v>
      </c>
      <c r="D238" s="16" t="s">
        <v>52</v>
      </c>
      <c r="E238" s="40">
        <v>3</v>
      </c>
      <c r="F238" s="45">
        <v>7</v>
      </c>
      <c r="G238" s="37" t="str">
        <f t="shared" si="44"/>
        <v>凝り性</v>
      </c>
      <c r="I238" s="77" t="s">
        <v>514</v>
      </c>
      <c r="J238" s="79" t="s">
        <v>504</v>
      </c>
    </row>
    <row r="239" spans="2:10">
      <c r="B239" s="54" t="str">
        <f t="shared" si="42"/>
        <v>38</v>
      </c>
      <c r="C239" s="54" t="str">
        <f t="shared" si="43"/>
        <v>守-3</v>
      </c>
      <c r="D239" s="16" t="s">
        <v>53</v>
      </c>
      <c r="E239" s="40">
        <v>3</v>
      </c>
      <c r="F239" s="45">
        <v>8</v>
      </c>
      <c r="G239" s="37" t="str">
        <f t="shared" si="44"/>
        <v>ルールを絶対に守る</v>
      </c>
      <c r="I239" s="77" t="s">
        <v>515</v>
      </c>
      <c r="J239" s="79" t="s">
        <v>505</v>
      </c>
    </row>
    <row r="240" spans="2:10">
      <c r="B240" s="54" t="str">
        <f t="shared" si="42"/>
        <v>39</v>
      </c>
      <c r="C240" s="54" t="str">
        <f t="shared" si="43"/>
        <v>公-3</v>
      </c>
      <c r="D240" s="16" t="s">
        <v>49</v>
      </c>
      <c r="E240" s="40">
        <v>3</v>
      </c>
      <c r="F240" s="45">
        <v>9</v>
      </c>
      <c r="G240" s="37" t="str">
        <f t="shared" si="44"/>
        <v>束縛が苦手</v>
      </c>
      <c r="I240" s="77" t="s">
        <v>516</v>
      </c>
      <c r="J240" s="79" t="s">
        <v>506</v>
      </c>
    </row>
    <row r="241" spans="2:10">
      <c r="B241" s="54"/>
      <c r="C241" s="54"/>
      <c r="D241" s="8"/>
      <c r="E241" s="12"/>
      <c r="F241" s="41"/>
      <c r="G241" s="38"/>
      <c r="I241" s="77" t="s">
        <v>517</v>
      </c>
      <c r="J241" s="79" t="s">
        <v>507</v>
      </c>
    </row>
    <row r="242" spans="2:10">
      <c r="B242" s="54" t="str">
        <f t="shared" ref="B242:B250" si="45">E242&amp;F242</f>
        <v>41</v>
      </c>
      <c r="C242" s="54" t="str">
        <f t="shared" ref="C242:C250" si="46">D242&amp;"-"&amp;E242</f>
        <v>長-4</v>
      </c>
      <c r="D242" s="16" t="s">
        <v>50</v>
      </c>
      <c r="E242" s="40">
        <v>4</v>
      </c>
      <c r="F242" s="40">
        <v>1</v>
      </c>
      <c r="G242" s="37" t="str">
        <f>VLOOKUP(C242,$I$212:$J$301,2,FALSE)</f>
        <v>正義感が強いが、判断に偏りがある</v>
      </c>
      <c r="I242" s="77" t="s">
        <v>528</v>
      </c>
      <c r="J242" s="79" t="s">
        <v>518</v>
      </c>
    </row>
    <row r="243" spans="2:10">
      <c r="B243" s="54" t="str">
        <f t="shared" si="45"/>
        <v>42</v>
      </c>
      <c r="C243" s="54" t="str">
        <f t="shared" si="46"/>
        <v>全-4</v>
      </c>
      <c r="D243" s="16" t="s">
        <v>45</v>
      </c>
      <c r="E243" s="40">
        <v>4</v>
      </c>
      <c r="F243" s="40">
        <v>2</v>
      </c>
      <c r="G243" s="37" t="str">
        <f t="shared" ref="G243:G250" si="47">VLOOKUP(C243,$I$212:$J$301,2,FALSE)</f>
        <v>頼られる存在になりやすく、なりたい</v>
      </c>
      <c r="I243" s="77" t="s">
        <v>529</v>
      </c>
      <c r="J243" s="79" t="s">
        <v>519</v>
      </c>
    </row>
    <row r="244" spans="2:10">
      <c r="B244" s="54" t="str">
        <f t="shared" si="45"/>
        <v>43</v>
      </c>
      <c r="C244" s="54" t="str">
        <f t="shared" si="46"/>
        <v>智-4</v>
      </c>
      <c r="D244" s="16" t="s">
        <v>47</v>
      </c>
      <c r="E244" s="40">
        <v>4</v>
      </c>
      <c r="F244" s="40">
        <v>3</v>
      </c>
      <c r="G244" s="37" t="str">
        <f t="shared" si="47"/>
        <v>興味のあることだけに関わる</v>
      </c>
      <c r="I244" s="77" t="s">
        <v>530</v>
      </c>
      <c r="J244" s="79" t="s">
        <v>520</v>
      </c>
    </row>
    <row r="245" spans="2:10">
      <c r="B245" s="54" t="str">
        <f t="shared" si="45"/>
        <v>44</v>
      </c>
      <c r="C245" s="54" t="str">
        <f t="shared" si="46"/>
        <v>王-4</v>
      </c>
      <c r="D245" s="16" t="s">
        <v>48</v>
      </c>
      <c r="E245" s="40">
        <v>4</v>
      </c>
      <c r="F245" s="45">
        <v>4</v>
      </c>
      <c r="G245" s="37" t="str">
        <f t="shared" si="47"/>
        <v>気遣いが上手である</v>
      </c>
      <c r="I245" s="77" t="s">
        <v>531</v>
      </c>
      <c r="J245" s="79" t="s">
        <v>521</v>
      </c>
    </row>
    <row r="246" spans="2:10">
      <c r="B246" s="54" t="str">
        <f t="shared" si="45"/>
        <v>45</v>
      </c>
      <c r="C246" s="54" t="str">
        <f t="shared" si="46"/>
        <v>匠-4</v>
      </c>
      <c r="D246" s="16" t="s">
        <v>51</v>
      </c>
      <c r="E246" s="40">
        <v>4</v>
      </c>
      <c r="F246" s="45">
        <v>5</v>
      </c>
      <c r="G246" s="37" t="str">
        <f t="shared" si="47"/>
        <v>悩みやすく、考えすぎてしまう</v>
      </c>
      <c r="I246" s="77" t="s">
        <v>532</v>
      </c>
      <c r="J246" s="79" t="s">
        <v>522</v>
      </c>
    </row>
    <row r="247" spans="2:10">
      <c r="B247" s="54" t="str">
        <f t="shared" si="45"/>
        <v>46</v>
      </c>
      <c r="C247" s="54" t="str">
        <f t="shared" si="46"/>
        <v>創-4</v>
      </c>
      <c r="D247" s="16" t="s">
        <v>52</v>
      </c>
      <c r="E247" s="40">
        <v>4</v>
      </c>
      <c r="F247" s="45">
        <v>6</v>
      </c>
      <c r="G247" s="37" t="str">
        <f t="shared" si="47"/>
        <v>独立した、主体的な思考を持っている</v>
      </c>
      <c r="I247" s="77" t="s">
        <v>533</v>
      </c>
      <c r="J247" s="79" t="s">
        <v>523</v>
      </c>
    </row>
    <row r="248" spans="2:10">
      <c r="B248" s="54" t="str">
        <f t="shared" si="45"/>
        <v>47</v>
      </c>
      <c r="C248" s="54" t="str">
        <f t="shared" si="46"/>
        <v>空-4</v>
      </c>
      <c r="D248" s="16" t="s">
        <v>46</v>
      </c>
      <c r="E248" s="40">
        <v>4</v>
      </c>
      <c r="F248" s="45">
        <v>7</v>
      </c>
      <c r="G248" s="37" t="str">
        <f t="shared" si="47"/>
        <v>ナルシスト的な感性を持っている</v>
      </c>
      <c r="I248" s="77" t="s">
        <v>534</v>
      </c>
      <c r="J248" s="79" t="s">
        <v>524</v>
      </c>
    </row>
    <row r="249" spans="2:10">
      <c r="B249" s="54" t="str">
        <f t="shared" si="45"/>
        <v>48</v>
      </c>
      <c r="C249" s="54" t="str">
        <f t="shared" si="46"/>
        <v>守-4</v>
      </c>
      <c r="D249" s="16" t="s">
        <v>53</v>
      </c>
      <c r="E249" s="40">
        <v>4</v>
      </c>
      <c r="F249" s="45">
        <v>8</v>
      </c>
      <c r="G249" s="37" t="str">
        <f t="shared" si="47"/>
        <v>１から順番にやる事を決めて、順番通りにやりたい</v>
      </c>
      <c r="I249" s="77" t="s">
        <v>535</v>
      </c>
      <c r="J249" s="79" t="s">
        <v>525</v>
      </c>
    </row>
    <row r="250" spans="2:10">
      <c r="B250" s="54" t="str">
        <f t="shared" si="45"/>
        <v>49</v>
      </c>
      <c r="C250" s="54" t="str">
        <f t="shared" si="46"/>
        <v>公-4</v>
      </c>
      <c r="D250" s="16" t="s">
        <v>49</v>
      </c>
      <c r="E250" s="40">
        <v>4</v>
      </c>
      <c r="F250" s="45">
        <v>9</v>
      </c>
      <c r="G250" s="37" t="str">
        <f t="shared" si="47"/>
        <v>社交的である</v>
      </c>
      <c r="I250" s="77" t="s">
        <v>536</v>
      </c>
      <c r="J250" s="79" t="s">
        <v>526</v>
      </c>
    </row>
    <row r="251" spans="2:10">
      <c r="B251" s="54"/>
      <c r="C251" s="54"/>
      <c r="D251" s="8"/>
      <c r="E251" s="8"/>
      <c r="F251" s="41"/>
      <c r="G251" s="38"/>
      <c r="I251" s="77" t="s">
        <v>537</v>
      </c>
      <c r="J251" s="79" t="s">
        <v>527</v>
      </c>
    </row>
    <row r="252" spans="2:10">
      <c r="B252" s="54" t="str">
        <f t="shared" ref="B252:B260" si="48">E252&amp;F252</f>
        <v>51</v>
      </c>
      <c r="C252" s="54" t="str">
        <f t="shared" ref="C252:C260" si="49">D252&amp;"-"&amp;E252</f>
        <v>智-5</v>
      </c>
      <c r="D252" s="16" t="s">
        <v>47</v>
      </c>
      <c r="E252" s="40">
        <v>5</v>
      </c>
      <c r="F252" s="40">
        <v>1</v>
      </c>
      <c r="G252" s="37" t="str">
        <f>VLOOKUP(C252,$I$212:$J$301,2,FALSE)</f>
        <v>準備をしっかりする</v>
      </c>
      <c r="I252" s="77" t="s">
        <v>547</v>
      </c>
      <c r="J252" s="79" t="s">
        <v>538</v>
      </c>
    </row>
    <row r="253" spans="2:10">
      <c r="B253" s="54" t="str">
        <f t="shared" si="48"/>
        <v>52</v>
      </c>
      <c r="C253" s="54" t="str">
        <f t="shared" si="49"/>
        <v>空-5</v>
      </c>
      <c r="D253" s="16" t="s">
        <v>46</v>
      </c>
      <c r="E253" s="40">
        <v>5</v>
      </c>
      <c r="F253" s="40">
        <v>2</v>
      </c>
      <c r="G253" s="37" t="str">
        <f t="shared" ref="G253:G260" si="50">VLOOKUP(C253,$I$212:$J$301,2,FALSE)</f>
        <v>段取りが得意で準備・段取りを重要視している</v>
      </c>
      <c r="I253" s="77" t="s">
        <v>548</v>
      </c>
      <c r="J253" s="79" t="s">
        <v>539</v>
      </c>
    </row>
    <row r="254" spans="2:10">
      <c r="B254" s="54" t="str">
        <f t="shared" si="48"/>
        <v>53</v>
      </c>
      <c r="C254" s="54" t="str">
        <f t="shared" si="49"/>
        <v>王-5</v>
      </c>
      <c r="D254" s="16" t="s">
        <v>48</v>
      </c>
      <c r="E254" s="40">
        <v>5</v>
      </c>
      <c r="F254" s="40">
        <v>3</v>
      </c>
      <c r="G254" s="37" t="str">
        <f t="shared" si="50"/>
        <v>問題発見能力が高い</v>
      </c>
      <c r="I254" s="77" t="s">
        <v>549</v>
      </c>
      <c r="J254" s="79" t="s">
        <v>540</v>
      </c>
    </row>
    <row r="255" spans="2:10">
      <c r="B255" s="54" t="str">
        <f t="shared" si="48"/>
        <v>54</v>
      </c>
      <c r="C255" s="54" t="str">
        <f t="shared" si="49"/>
        <v>公-5</v>
      </c>
      <c r="D255" s="16" t="s">
        <v>49</v>
      </c>
      <c r="E255" s="40">
        <v>5</v>
      </c>
      <c r="F255" s="45">
        <v>4</v>
      </c>
      <c r="G255" s="37" t="str">
        <f t="shared" si="50"/>
        <v>目立ちやすい</v>
      </c>
      <c r="I255" s="77" t="s">
        <v>550</v>
      </c>
      <c r="J255" s="79" t="s">
        <v>541</v>
      </c>
    </row>
    <row r="256" spans="2:10">
      <c r="B256" s="54" t="str">
        <f t="shared" si="48"/>
        <v>55</v>
      </c>
      <c r="C256" s="54" t="str">
        <f t="shared" si="49"/>
        <v>守-5</v>
      </c>
      <c r="D256" s="16" t="s">
        <v>53</v>
      </c>
      <c r="E256" s="40">
        <v>5</v>
      </c>
      <c r="F256" s="45">
        <v>5</v>
      </c>
      <c r="G256" s="37" t="str">
        <f t="shared" si="50"/>
        <v>ルーズな人が苦手</v>
      </c>
      <c r="I256" s="77" t="s">
        <v>551</v>
      </c>
      <c r="J256" s="79" t="s">
        <v>290</v>
      </c>
    </row>
    <row r="257" spans="2:10">
      <c r="B257" s="54" t="str">
        <f t="shared" si="48"/>
        <v>56</v>
      </c>
      <c r="C257" s="54" t="str">
        <f t="shared" si="49"/>
        <v>長-5</v>
      </c>
      <c r="D257" s="16" t="s">
        <v>50</v>
      </c>
      <c r="E257" s="40">
        <v>5</v>
      </c>
      <c r="F257" s="45">
        <v>6</v>
      </c>
      <c r="G257" s="37" t="str">
        <f t="shared" si="50"/>
        <v>感情的になりやすい</v>
      </c>
      <c r="I257" s="77" t="s">
        <v>552</v>
      </c>
      <c r="J257" s="79" t="s">
        <v>542</v>
      </c>
    </row>
    <row r="258" spans="2:10">
      <c r="B258" s="54" t="str">
        <f t="shared" si="48"/>
        <v>57</v>
      </c>
      <c r="C258" s="54" t="str">
        <f t="shared" si="49"/>
        <v>匠-5</v>
      </c>
      <c r="D258" s="16" t="s">
        <v>51</v>
      </c>
      <c r="E258" s="40">
        <v>5</v>
      </c>
      <c r="F258" s="45">
        <v>7</v>
      </c>
      <c r="G258" s="37" t="str">
        <f t="shared" si="50"/>
        <v>飽きっぽい</v>
      </c>
      <c r="I258" s="77" t="s">
        <v>553</v>
      </c>
      <c r="J258" s="79" t="s">
        <v>543</v>
      </c>
    </row>
    <row r="259" spans="2:10">
      <c r="B259" s="54" t="str">
        <f t="shared" si="48"/>
        <v>58</v>
      </c>
      <c r="C259" s="54" t="str">
        <f t="shared" si="49"/>
        <v>全-5</v>
      </c>
      <c r="D259" s="16" t="s">
        <v>45</v>
      </c>
      <c r="E259" s="40">
        <v>5</v>
      </c>
      <c r="F259" s="45">
        <v>8</v>
      </c>
      <c r="G259" s="37" t="str">
        <f t="shared" si="50"/>
        <v>仲間を守りたい</v>
      </c>
      <c r="I259" s="77" t="s">
        <v>554</v>
      </c>
      <c r="J259" s="79" t="s">
        <v>544</v>
      </c>
    </row>
    <row r="260" spans="2:10">
      <c r="B260" s="54" t="str">
        <f t="shared" si="48"/>
        <v>59</v>
      </c>
      <c r="C260" s="54" t="str">
        <f t="shared" si="49"/>
        <v>創-5</v>
      </c>
      <c r="D260" s="16" t="s">
        <v>52</v>
      </c>
      <c r="E260" s="40">
        <v>5</v>
      </c>
      <c r="F260" s="45">
        <v>9</v>
      </c>
      <c r="G260" s="37" t="str">
        <f t="shared" si="50"/>
        <v>オリジナルを求める</v>
      </c>
      <c r="I260" s="77" t="s">
        <v>555</v>
      </c>
      <c r="J260" s="79" t="s">
        <v>545</v>
      </c>
    </row>
    <row r="261" spans="2:10">
      <c r="B261" s="54"/>
      <c r="C261" s="54"/>
      <c r="F261" s="41"/>
      <c r="G261" s="38"/>
      <c r="I261" s="77" t="s">
        <v>556</v>
      </c>
      <c r="J261" s="79" t="s">
        <v>546</v>
      </c>
    </row>
    <row r="262" spans="2:10">
      <c r="B262" s="54" t="str">
        <f t="shared" ref="B262:B270" si="51">E262&amp;F262</f>
        <v>61</v>
      </c>
      <c r="C262" s="54" t="str">
        <f t="shared" ref="C262:C270" si="52">D262&amp;"-"&amp;E262</f>
        <v>守-6</v>
      </c>
      <c r="D262" s="16" t="s">
        <v>53</v>
      </c>
      <c r="E262" s="40">
        <v>6</v>
      </c>
      <c r="F262" s="40">
        <v>1</v>
      </c>
      <c r="G262" s="37" t="str">
        <f>VLOOKUP(C262,$I$212:$J$301,2,FALSE)</f>
        <v>自分のペースを持っている</v>
      </c>
      <c r="I262" s="77" t="s">
        <v>567</v>
      </c>
      <c r="J262" s="79" t="s">
        <v>557</v>
      </c>
    </row>
    <row r="263" spans="2:10">
      <c r="B263" s="54" t="str">
        <f t="shared" si="51"/>
        <v>62</v>
      </c>
      <c r="C263" s="54" t="str">
        <f t="shared" si="52"/>
        <v>智-6</v>
      </c>
      <c r="D263" s="16" t="s">
        <v>47</v>
      </c>
      <c r="E263" s="40">
        <v>6</v>
      </c>
      <c r="F263" s="40">
        <v>2</v>
      </c>
      <c r="G263" s="37" t="str">
        <f t="shared" ref="G263:G270" si="53">VLOOKUP(C263,$I$212:$J$301,2,FALSE)</f>
        <v>システム化・戦略を立てたりすることが好き</v>
      </c>
      <c r="I263" s="77" t="s">
        <v>568</v>
      </c>
      <c r="J263" s="79" t="s">
        <v>558</v>
      </c>
    </row>
    <row r="264" spans="2:10">
      <c r="B264" s="54" t="str">
        <f t="shared" si="51"/>
        <v>63</v>
      </c>
      <c r="C264" s="54" t="str">
        <f t="shared" si="52"/>
        <v>王-6</v>
      </c>
      <c r="D264" s="16" t="s">
        <v>48</v>
      </c>
      <c r="E264" s="40">
        <v>6</v>
      </c>
      <c r="F264" s="40">
        <v>3</v>
      </c>
      <c r="G264" s="37" t="str">
        <f t="shared" si="53"/>
        <v>意思が強く、プライドが高い</v>
      </c>
      <c r="I264" s="77" t="s">
        <v>569</v>
      </c>
      <c r="J264" s="79" t="s">
        <v>559</v>
      </c>
    </row>
    <row r="265" spans="2:10">
      <c r="B265" s="54" t="str">
        <f t="shared" si="51"/>
        <v>64</v>
      </c>
      <c r="C265" s="54" t="str">
        <f t="shared" si="52"/>
        <v>匠-6</v>
      </c>
      <c r="D265" s="16" t="s">
        <v>51</v>
      </c>
      <c r="E265" s="40">
        <v>6</v>
      </c>
      <c r="F265" s="45">
        <v>4</v>
      </c>
      <c r="G265" s="37" t="str">
        <f t="shared" si="53"/>
        <v>天才肌、スペシャリスト、技術者だと思う</v>
      </c>
      <c r="I265" s="77" t="s">
        <v>570</v>
      </c>
      <c r="J265" s="79" t="s">
        <v>560</v>
      </c>
    </row>
    <row r="266" spans="2:10">
      <c r="B266" s="54" t="str">
        <f t="shared" si="51"/>
        <v>65</v>
      </c>
      <c r="C266" s="54" t="str">
        <f t="shared" si="52"/>
        <v>公-6</v>
      </c>
      <c r="D266" s="16" t="s">
        <v>49</v>
      </c>
      <c r="E266" s="40">
        <v>6</v>
      </c>
      <c r="F266" s="45">
        <v>5</v>
      </c>
      <c r="G266" s="37" t="str">
        <f t="shared" si="53"/>
        <v>八方美人に見られる</v>
      </c>
      <c r="I266" s="77" t="s">
        <v>571</v>
      </c>
      <c r="J266" s="79" t="s">
        <v>561</v>
      </c>
    </row>
    <row r="267" spans="2:10">
      <c r="B267" s="54" t="str">
        <f t="shared" si="51"/>
        <v>66</v>
      </c>
      <c r="C267" s="54" t="str">
        <f t="shared" si="52"/>
        <v>長-6</v>
      </c>
      <c r="D267" s="16" t="s">
        <v>50</v>
      </c>
      <c r="E267" s="40">
        <v>6</v>
      </c>
      <c r="F267" s="45">
        <v>6</v>
      </c>
      <c r="G267" s="37" t="str">
        <f t="shared" si="53"/>
        <v>自分基準の善悪がある</v>
      </c>
      <c r="I267" s="77" t="s">
        <v>572</v>
      </c>
      <c r="J267" s="79" t="s">
        <v>562</v>
      </c>
    </row>
    <row r="268" spans="2:10">
      <c r="B268" s="54" t="str">
        <f t="shared" si="51"/>
        <v>67</v>
      </c>
      <c r="C268" s="54" t="str">
        <f t="shared" si="52"/>
        <v>全-6</v>
      </c>
      <c r="D268" s="16" t="s">
        <v>45</v>
      </c>
      <c r="E268" s="40">
        <v>6</v>
      </c>
      <c r="F268" s="45">
        <v>7</v>
      </c>
      <c r="G268" s="37" t="str">
        <f t="shared" si="53"/>
        <v>仕切り屋</v>
      </c>
      <c r="I268" s="77" t="s">
        <v>573</v>
      </c>
      <c r="J268" s="79" t="s">
        <v>563</v>
      </c>
    </row>
    <row r="269" spans="2:10">
      <c r="B269" s="54" t="str">
        <f t="shared" si="51"/>
        <v>68</v>
      </c>
      <c r="C269" s="54" t="str">
        <f t="shared" si="52"/>
        <v>創-6</v>
      </c>
      <c r="D269" s="16" t="s">
        <v>52</v>
      </c>
      <c r="E269" s="40">
        <v>6</v>
      </c>
      <c r="F269" s="45">
        <v>8</v>
      </c>
      <c r="G269" s="37" t="str">
        <f t="shared" si="53"/>
        <v>人の意見を聞くのが苦手</v>
      </c>
      <c r="I269" s="77" t="s">
        <v>574</v>
      </c>
      <c r="J269" s="79" t="s">
        <v>564</v>
      </c>
    </row>
    <row r="270" spans="2:10">
      <c r="B270" s="54" t="str">
        <f t="shared" si="51"/>
        <v>69</v>
      </c>
      <c r="C270" s="54" t="str">
        <f t="shared" si="52"/>
        <v>空-6</v>
      </c>
      <c r="D270" s="16" t="s">
        <v>46</v>
      </c>
      <c r="E270" s="40">
        <v>6</v>
      </c>
      <c r="F270" s="45">
        <v>9</v>
      </c>
      <c r="G270" s="37" t="str">
        <f t="shared" si="53"/>
        <v>情報収集が得意である</v>
      </c>
      <c r="I270" s="77" t="s">
        <v>575</v>
      </c>
      <c r="J270" s="79" t="s">
        <v>565</v>
      </c>
    </row>
    <row r="271" spans="2:10">
      <c r="B271" s="54"/>
      <c r="C271" s="54"/>
      <c r="F271" s="41"/>
      <c r="G271" s="38"/>
      <c r="I271" s="77" t="s">
        <v>576</v>
      </c>
      <c r="J271" s="79" t="s">
        <v>566</v>
      </c>
    </row>
    <row r="272" spans="2:10">
      <c r="B272" s="54" t="str">
        <f t="shared" ref="B272:B280" si="54">E272&amp;F272</f>
        <v>71</v>
      </c>
      <c r="C272" s="54" t="str">
        <f t="shared" ref="C272:C280" si="55">D272&amp;"-"&amp;E272</f>
        <v>長-7</v>
      </c>
      <c r="D272" s="16" t="s">
        <v>50</v>
      </c>
      <c r="E272" s="40">
        <v>7</v>
      </c>
      <c r="F272" s="40">
        <v>1</v>
      </c>
      <c r="G272" s="37" t="str">
        <f>VLOOKUP(C272,$I$212:$J$301,2,FALSE)</f>
        <v>戦国武将のような性格で戦国武将が好き</v>
      </c>
      <c r="I272" s="77" t="s">
        <v>587</v>
      </c>
      <c r="J272" s="79" t="s">
        <v>577</v>
      </c>
    </row>
    <row r="273" spans="2:10">
      <c r="B273" s="54" t="str">
        <f t="shared" si="54"/>
        <v>72</v>
      </c>
      <c r="C273" s="54" t="str">
        <f t="shared" si="55"/>
        <v>空-7</v>
      </c>
      <c r="D273" s="16" t="s">
        <v>46</v>
      </c>
      <c r="E273" s="40">
        <v>7</v>
      </c>
      <c r="F273" s="40">
        <v>2</v>
      </c>
      <c r="G273" s="37" t="str">
        <f t="shared" ref="G273:G280" si="56">VLOOKUP(C273,$I$212:$J$301,2,FALSE)</f>
        <v>使命感があるとうまくいく</v>
      </c>
      <c r="I273" s="77" t="s">
        <v>588</v>
      </c>
      <c r="J273" s="79" t="s">
        <v>578</v>
      </c>
    </row>
    <row r="274" spans="2:10">
      <c r="B274" s="54" t="str">
        <f t="shared" si="54"/>
        <v>73</v>
      </c>
      <c r="C274" s="54" t="str">
        <f t="shared" si="55"/>
        <v>智-7</v>
      </c>
      <c r="D274" s="16" t="s">
        <v>47</v>
      </c>
      <c r="E274" s="40">
        <v>7</v>
      </c>
      <c r="F274" s="40">
        <v>3</v>
      </c>
      <c r="G274" s="37" t="str">
        <f t="shared" si="56"/>
        <v>勉強・仕事が好き</v>
      </c>
      <c r="I274" s="77" t="s">
        <v>589</v>
      </c>
      <c r="J274" s="79" t="s">
        <v>579</v>
      </c>
    </row>
    <row r="275" spans="2:10">
      <c r="B275" s="54" t="str">
        <f t="shared" si="54"/>
        <v>74</v>
      </c>
      <c r="C275" s="54" t="str">
        <f t="shared" si="55"/>
        <v>守-7</v>
      </c>
      <c r="D275" s="16" t="s">
        <v>53</v>
      </c>
      <c r="E275" s="40">
        <v>7</v>
      </c>
      <c r="F275" s="45">
        <v>4</v>
      </c>
      <c r="G275" s="37" t="str">
        <f t="shared" si="56"/>
        <v>コツコツ積み上げていくタイプ</v>
      </c>
      <c r="I275" s="77" t="s">
        <v>590</v>
      </c>
      <c r="J275" s="79" t="s">
        <v>580</v>
      </c>
    </row>
    <row r="276" spans="2:10">
      <c r="B276" s="54" t="str">
        <f t="shared" si="54"/>
        <v>75</v>
      </c>
      <c r="C276" s="54" t="str">
        <f t="shared" si="55"/>
        <v>王-7</v>
      </c>
      <c r="D276" s="16" t="s">
        <v>48</v>
      </c>
      <c r="E276" s="40">
        <v>7</v>
      </c>
      <c r="F276" s="45">
        <v>5</v>
      </c>
      <c r="G276" s="37" t="str">
        <f t="shared" si="56"/>
        <v>役割をはっきり把握している</v>
      </c>
      <c r="I276" s="77" t="s">
        <v>591</v>
      </c>
      <c r="J276" s="79" t="s">
        <v>581</v>
      </c>
    </row>
    <row r="277" spans="2:10">
      <c r="B277" s="54" t="str">
        <f t="shared" si="54"/>
        <v>76</v>
      </c>
      <c r="C277" s="54" t="str">
        <f t="shared" si="55"/>
        <v>公-7</v>
      </c>
      <c r="D277" s="16" t="s">
        <v>49</v>
      </c>
      <c r="E277" s="40">
        <v>7</v>
      </c>
      <c r="F277" s="45">
        <v>6</v>
      </c>
      <c r="G277" s="37" t="str">
        <f t="shared" si="56"/>
        <v>汗を掻く仕事が苦手</v>
      </c>
      <c r="I277" s="77" t="s">
        <v>592</v>
      </c>
      <c r="J277" s="79" t="s">
        <v>582</v>
      </c>
    </row>
    <row r="278" spans="2:10">
      <c r="B278" s="54" t="str">
        <f t="shared" si="54"/>
        <v>77</v>
      </c>
      <c r="C278" s="54" t="str">
        <f t="shared" si="55"/>
        <v>全-7</v>
      </c>
      <c r="D278" s="16" t="s">
        <v>45</v>
      </c>
      <c r="E278" s="40">
        <v>7</v>
      </c>
      <c r="F278" s="45">
        <v>7</v>
      </c>
      <c r="G278" s="37" t="str">
        <f t="shared" si="56"/>
        <v>環境の中で一番でいたい</v>
      </c>
      <c r="I278" s="77" t="s">
        <v>593</v>
      </c>
      <c r="J278" s="79" t="s">
        <v>583</v>
      </c>
    </row>
    <row r="279" spans="2:10">
      <c r="B279" s="54" t="str">
        <f t="shared" si="54"/>
        <v>78</v>
      </c>
      <c r="C279" s="54" t="str">
        <f t="shared" si="55"/>
        <v>匠-7</v>
      </c>
      <c r="D279" s="16" t="s">
        <v>51</v>
      </c>
      <c r="E279" s="40">
        <v>7</v>
      </c>
      <c r="F279" s="45">
        <v>8</v>
      </c>
      <c r="G279" s="37" t="str">
        <f t="shared" si="56"/>
        <v>やりたいことが見つかると、周りが驚くほどの結果を出せる</v>
      </c>
      <c r="I279" s="77" t="s">
        <v>594</v>
      </c>
      <c r="J279" s="79" t="s">
        <v>584</v>
      </c>
    </row>
    <row r="280" spans="2:10">
      <c r="B280" s="54" t="str">
        <f t="shared" si="54"/>
        <v>79</v>
      </c>
      <c r="C280" s="54" t="str">
        <f t="shared" si="55"/>
        <v>創-7</v>
      </c>
      <c r="D280" s="16" t="s">
        <v>52</v>
      </c>
      <c r="E280" s="40">
        <v>7</v>
      </c>
      <c r="F280" s="45">
        <v>9</v>
      </c>
      <c r="G280" s="37" t="str">
        <f t="shared" si="56"/>
        <v>プレーヤーとして動く方が楽しい</v>
      </c>
      <c r="I280" s="77" t="s">
        <v>595</v>
      </c>
      <c r="J280" s="79" t="s">
        <v>585</v>
      </c>
    </row>
    <row r="281" spans="2:10">
      <c r="B281" s="54"/>
      <c r="C281" s="54"/>
      <c r="F281" s="41"/>
      <c r="G281" s="38"/>
      <c r="I281" s="77" t="s">
        <v>596</v>
      </c>
      <c r="J281" s="79" t="s">
        <v>586</v>
      </c>
    </row>
    <row r="282" spans="2:10">
      <c r="B282" s="54" t="str">
        <f t="shared" ref="B282:B290" si="57">E282&amp;F282</f>
        <v>81</v>
      </c>
      <c r="C282" s="54" t="str">
        <f t="shared" ref="C282:C290" si="58">D282&amp;"-"&amp;E282</f>
        <v>王-8</v>
      </c>
      <c r="D282" s="16" t="s">
        <v>48</v>
      </c>
      <c r="E282" s="40">
        <v>8</v>
      </c>
      <c r="F282" s="40">
        <v>1</v>
      </c>
      <c r="G282" s="37" t="str">
        <f>VLOOKUP(C282,$I$212:$J$301,2,FALSE)</f>
        <v>リーダー的存在、ポジションが好きで得意</v>
      </c>
      <c r="I282" s="77" t="s">
        <v>607</v>
      </c>
      <c r="J282" s="79" t="s">
        <v>597</v>
      </c>
    </row>
    <row r="283" spans="2:10">
      <c r="B283" s="54" t="str">
        <f t="shared" si="57"/>
        <v>82</v>
      </c>
      <c r="C283" s="54" t="str">
        <f t="shared" si="58"/>
        <v>全-8</v>
      </c>
      <c r="D283" s="16" t="s">
        <v>45</v>
      </c>
      <c r="E283" s="40">
        <v>8</v>
      </c>
      <c r="F283" s="40">
        <v>2</v>
      </c>
      <c r="G283" s="37" t="str">
        <f t="shared" ref="G283:G290" si="59">VLOOKUP(C283,$I$212:$J$301,2,FALSE)</f>
        <v>全てのことを知り、把握していたい</v>
      </c>
      <c r="I283" s="77" t="s">
        <v>608</v>
      </c>
      <c r="J283" s="79" t="s">
        <v>598</v>
      </c>
    </row>
    <row r="284" spans="2:10">
      <c r="B284" s="54" t="str">
        <f t="shared" si="57"/>
        <v>83</v>
      </c>
      <c r="C284" s="54" t="str">
        <f t="shared" si="58"/>
        <v>空-8</v>
      </c>
      <c r="D284" s="16" t="s">
        <v>46</v>
      </c>
      <c r="E284" s="40">
        <v>8</v>
      </c>
      <c r="F284" s="40">
        <v>3</v>
      </c>
      <c r="G284" s="37" t="str">
        <f t="shared" si="59"/>
        <v>いつもマイペースである</v>
      </c>
      <c r="I284" s="77" t="s">
        <v>609</v>
      </c>
      <c r="J284" s="79" t="s">
        <v>599</v>
      </c>
    </row>
    <row r="285" spans="2:10">
      <c r="B285" s="54" t="str">
        <f t="shared" si="57"/>
        <v>84</v>
      </c>
      <c r="C285" s="54" t="str">
        <f t="shared" si="58"/>
        <v>智-8</v>
      </c>
      <c r="D285" s="16" t="s">
        <v>47</v>
      </c>
      <c r="E285" s="40">
        <v>8</v>
      </c>
      <c r="F285" s="45">
        <v>4</v>
      </c>
      <c r="G285" s="37" t="str">
        <f t="shared" si="59"/>
        <v>独特の感性を持ち、芸術的感性が高い</v>
      </c>
      <c r="I285" s="77" t="s">
        <v>610</v>
      </c>
      <c r="J285" s="79" t="s">
        <v>600</v>
      </c>
    </row>
    <row r="286" spans="2:10">
      <c r="B286" s="54" t="str">
        <f t="shared" si="57"/>
        <v>85</v>
      </c>
      <c r="C286" s="54" t="str">
        <f t="shared" si="58"/>
        <v>公-8</v>
      </c>
      <c r="D286" s="16" t="s">
        <v>49</v>
      </c>
      <c r="E286" s="40">
        <v>8</v>
      </c>
      <c r="F286" s="45">
        <v>5</v>
      </c>
      <c r="G286" s="37" t="str">
        <f t="shared" si="59"/>
        <v>華やかな場所に憧れる</v>
      </c>
      <c r="I286" s="77" t="s">
        <v>611</v>
      </c>
      <c r="J286" s="79" t="s">
        <v>601</v>
      </c>
    </row>
    <row r="287" spans="2:10">
      <c r="B287" s="54" t="str">
        <f t="shared" si="57"/>
        <v>86</v>
      </c>
      <c r="C287" s="54" t="str">
        <f t="shared" si="58"/>
        <v>長-8</v>
      </c>
      <c r="D287" s="16" t="s">
        <v>50</v>
      </c>
      <c r="E287" s="40">
        <v>8</v>
      </c>
      <c r="F287" s="45">
        <v>6</v>
      </c>
      <c r="G287" s="37" t="str">
        <f t="shared" si="59"/>
        <v>平和主義である</v>
      </c>
      <c r="I287" s="77" t="s">
        <v>612</v>
      </c>
      <c r="J287" s="79" t="s">
        <v>602</v>
      </c>
    </row>
    <row r="288" spans="2:10">
      <c r="B288" s="54" t="str">
        <f t="shared" si="57"/>
        <v>87</v>
      </c>
      <c r="C288" s="54" t="str">
        <f t="shared" si="58"/>
        <v>匠-8</v>
      </c>
      <c r="D288" s="16" t="s">
        <v>51</v>
      </c>
      <c r="E288" s="40">
        <v>8</v>
      </c>
      <c r="F288" s="45">
        <v>7</v>
      </c>
      <c r="G288" s="37" t="str">
        <f t="shared" si="59"/>
        <v>遊び心が満載である</v>
      </c>
      <c r="I288" s="77" t="s">
        <v>613</v>
      </c>
      <c r="J288" s="79" t="s">
        <v>603</v>
      </c>
    </row>
    <row r="289" spans="2:10">
      <c r="B289" s="54" t="str">
        <f t="shared" si="57"/>
        <v>88</v>
      </c>
      <c r="C289" s="54" t="str">
        <f t="shared" si="58"/>
        <v>創-8</v>
      </c>
      <c r="D289" s="16" t="s">
        <v>52</v>
      </c>
      <c r="E289" s="40">
        <v>8</v>
      </c>
      <c r="F289" s="45">
        <v>8</v>
      </c>
      <c r="G289" s="37" t="str">
        <f t="shared" si="59"/>
        <v>人の上に立つことが好き</v>
      </c>
      <c r="I289" s="77" t="s">
        <v>614</v>
      </c>
      <c r="J289" s="79" t="s">
        <v>604</v>
      </c>
    </row>
    <row r="290" spans="2:10">
      <c r="B290" s="54" t="str">
        <f t="shared" si="57"/>
        <v>89</v>
      </c>
      <c r="C290" s="54" t="str">
        <f t="shared" si="58"/>
        <v>守-8</v>
      </c>
      <c r="D290" s="16" t="s">
        <v>53</v>
      </c>
      <c r="E290" s="40">
        <v>8</v>
      </c>
      <c r="F290" s="45">
        <v>9</v>
      </c>
      <c r="G290" s="37" t="str">
        <f t="shared" si="59"/>
        <v>型がある方が仕事がしやすい</v>
      </c>
      <c r="I290" s="77" t="s">
        <v>615</v>
      </c>
      <c r="J290" s="79" t="s">
        <v>605</v>
      </c>
    </row>
    <row r="291" spans="2:10">
      <c r="B291" s="54"/>
      <c r="C291" s="54"/>
      <c r="F291" s="43"/>
      <c r="G291" s="39"/>
      <c r="I291" s="77" t="s">
        <v>616</v>
      </c>
      <c r="J291" s="79" t="s">
        <v>606</v>
      </c>
    </row>
    <row r="292" spans="2:10">
      <c r="B292" s="54" t="str">
        <f t="shared" ref="B292:B300" si="60">E292&amp;F292</f>
        <v>91</v>
      </c>
      <c r="C292" s="54" t="str">
        <f t="shared" ref="C292:C300" si="61">D292&amp;"-"&amp;E292</f>
        <v>匠-9</v>
      </c>
      <c r="D292" s="16" t="s">
        <v>51</v>
      </c>
      <c r="E292" s="40">
        <v>9</v>
      </c>
      <c r="F292" s="40">
        <v>1</v>
      </c>
      <c r="G292" s="37" t="str">
        <f>VLOOKUP(C292,$I$212:$J$301,2,FALSE)</f>
        <v>群れるのが苦手</v>
      </c>
      <c r="I292" s="77" t="s">
        <v>627</v>
      </c>
      <c r="J292" s="79" t="s">
        <v>617</v>
      </c>
    </row>
    <row r="293" spans="2:10">
      <c r="B293" s="54" t="str">
        <f t="shared" si="60"/>
        <v>92</v>
      </c>
      <c r="C293" s="54" t="str">
        <f t="shared" si="61"/>
        <v>空-9</v>
      </c>
      <c r="D293" s="16" t="s">
        <v>46</v>
      </c>
      <c r="E293" s="40">
        <v>9</v>
      </c>
      <c r="F293" s="40">
        <v>2</v>
      </c>
      <c r="G293" s="37" t="str">
        <f t="shared" ref="G293:G300" si="62">VLOOKUP(C293,$I$212:$J$301,2,FALSE)</f>
        <v>判断基準がはっきりしている</v>
      </c>
      <c r="I293" s="77" t="s">
        <v>628</v>
      </c>
      <c r="J293" s="79" t="s">
        <v>618</v>
      </c>
    </row>
    <row r="294" spans="2:10">
      <c r="B294" s="54" t="str">
        <f t="shared" si="60"/>
        <v>93</v>
      </c>
      <c r="C294" s="54" t="str">
        <f t="shared" si="61"/>
        <v>智-9</v>
      </c>
      <c r="D294" s="16" t="s">
        <v>47</v>
      </c>
      <c r="E294" s="40">
        <v>9</v>
      </c>
      <c r="F294" s="40">
        <v>3</v>
      </c>
      <c r="G294" s="37" t="str">
        <f t="shared" si="62"/>
        <v>仕組みやスキームといった概要を作ることが得意</v>
      </c>
      <c r="I294" s="77" t="s">
        <v>629</v>
      </c>
      <c r="J294" s="79" t="s">
        <v>619</v>
      </c>
    </row>
    <row r="295" spans="2:10">
      <c r="B295" s="54" t="str">
        <f t="shared" si="60"/>
        <v>94</v>
      </c>
      <c r="C295" s="54" t="str">
        <f t="shared" si="61"/>
        <v>全-9</v>
      </c>
      <c r="D295" s="16" t="s">
        <v>45</v>
      </c>
      <c r="E295" s="40">
        <v>9</v>
      </c>
      <c r="F295" s="45">
        <v>4</v>
      </c>
      <c r="G295" s="37" t="str">
        <f t="shared" si="62"/>
        <v>弱みを見せたくない</v>
      </c>
      <c r="I295" s="77" t="s">
        <v>630</v>
      </c>
      <c r="J295" s="79" t="s">
        <v>620</v>
      </c>
    </row>
    <row r="296" spans="2:10">
      <c r="B296" s="54" t="str">
        <f t="shared" si="60"/>
        <v>95</v>
      </c>
      <c r="C296" s="54" t="str">
        <f t="shared" si="61"/>
        <v>王-9</v>
      </c>
      <c r="D296" s="16" t="s">
        <v>48</v>
      </c>
      <c r="E296" s="40">
        <v>9</v>
      </c>
      <c r="F296" s="45">
        <v>5</v>
      </c>
      <c r="G296" s="37" t="str">
        <f t="shared" si="62"/>
        <v>人に対して細かいことが気になる</v>
      </c>
      <c r="I296" s="77" t="s">
        <v>631</v>
      </c>
      <c r="J296" s="79" t="s">
        <v>621</v>
      </c>
    </row>
    <row r="297" spans="2:10">
      <c r="B297" s="54" t="str">
        <f t="shared" si="60"/>
        <v>96</v>
      </c>
      <c r="C297" s="54" t="str">
        <f t="shared" si="61"/>
        <v>公-9</v>
      </c>
      <c r="D297" s="16" t="s">
        <v>49</v>
      </c>
      <c r="E297" s="40">
        <v>9</v>
      </c>
      <c r="F297" s="45">
        <v>6</v>
      </c>
      <c r="G297" s="37" t="str">
        <f t="shared" si="62"/>
        <v>交渉などの仕事が得意</v>
      </c>
      <c r="I297" s="77" t="s">
        <v>632</v>
      </c>
      <c r="J297" s="79" t="s">
        <v>622</v>
      </c>
    </row>
    <row r="298" spans="2:10">
      <c r="B298" s="54" t="str">
        <f t="shared" si="60"/>
        <v>97</v>
      </c>
      <c r="C298" s="54" t="str">
        <f t="shared" si="61"/>
        <v>長-9</v>
      </c>
      <c r="D298" s="16" t="s">
        <v>50</v>
      </c>
      <c r="E298" s="40">
        <v>9</v>
      </c>
      <c r="F298" s="45">
        <v>7</v>
      </c>
      <c r="G298" s="37" t="str">
        <f t="shared" si="62"/>
        <v>短気である</v>
      </c>
      <c r="I298" s="77" t="s">
        <v>633</v>
      </c>
      <c r="J298" s="79" t="s">
        <v>623</v>
      </c>
    </row>
    <row r="299" spans="2:10">
      <c r="B299" s="54" t="str">
        <f t="shared" si="60"/>
        <v>98</v>
      </c>
      <c r="C299" s="54" t="str">
        <f t="shared" si="61"/>
        <v>創-9</v>
      </c>
      <c r="D299" s="16" t="s">
        <v>52</v>
      </c>
      <c r="E299" s="40">
        <v>9</v>
      </c>
      <c r="F299" s="45">
        <v>8</v>
      </c>
      <c r="G299" s="37" t="str">
        <f t="shared" si="62"/>
        <v>広く広く行動する</v>
      </c>
      <c r="I299" s="77" t="s">
        <v>634</v>
      </c>
      <c r="J299" s="79" t="s">
        <v>624</v>
      </c>
    </row>
    <row r="300" spans="2:10">
      <c r="B300" s="54" t="str">
        <f t="shared" si="60"/>
        <v>99</v>
      </c>
      <c r="C300" s="54" t="str">
        <f t="shared" si="61"/>
        <v>守-9</v>
      </c>
      <c r="D300" s="16" t="s">
        <v>53</v>
      </c>
      <c r="E300" s="40">
        <v>9</v>
      </c>
      <c r="F300" s="45">
        <v>9</v>
      </c>
      <c r="G300" s="37" t="str">
        <f t="shared" si="62"/>
        <v>細かい事まできっちりやりたい</v>
      </c>
      <c r="I300" s="77" t="s">
        <v>635</v>
      </c>
      <c r="J300" s="79" t="s">
        <v>625</v>
      </c>
    </row>
    <row r="301" spans="2:10">
      <c r="B301" s="54"/>
      <c r="C301" s="54"/>
      <c r="F301" s="41"/>
      <c r="G301" s="39"/>
      <c r="I301" s="77" t="s">
        <v>636</v>
      </c>
      <c r="J301" s="79" t="s">
        <v>626</v>
      </c>
    </row>
    <row r="302" spans="2:10">
      <c r="B302" s="54" t="str">
        <f t="shared" ref="B302:B310" si="63">E302&amp;F302</f>
        <v>101</v>
      </c>
      <c r="C302" s="54" t="str">
        <f t="shared" ref="C302:C310" si="64">D302&amp;"-"&amp;E302</f>
        <v>創-10</v>
      </c>
      <c r="D302" s="16" t="s">
        <v>52</v>
      </c>
      <c r="E302" s="40">
        <v>10</v>
      </c>
      <c r="F302" s="40">
        <v>1</v>
      </c>
      <c r="G302" s="37" t="str">
        <f>VLOOKUP(C302,$I$212:$J$301,2,FALSE)</f>
        <v>長いスパンで物事を考える</v>
      </c>
    </row>
    <row r="303" spans="2:10">
      <c r="B303" s="54" t="str">
        <f t="shared" si="63"/>
        <v>102</v>
      </c>
      <c r="C303" s="54" t="str">
        <f t="shared" si="64"/>
        <v>空-10</v>
      </c>
      <c r="D303" s="16" t="s">
        <v>46</v>
      </c>
      <c r="E303" s="40">
        <v>10</v>
      </c>
      <c r="F303" s="40">
        <v>2</v>
      </c>
      <c r="G303" s="37" t="str">
        <f t="shared" ref="G303:G310" si="65">VLOOKUP(C303,$I$212:$J$301,2,FALSE)</f>
        <v>協調性がないように思われやすい</v>
      </c>
    </row>
    <row r="304" spans="2:10">
      <c r="B304" s="54" t="str">
        <f t="shared" si="63"/>
        <v>103</v>
      </c>
      <c r="C304" s="54" t="str">
        <f t="shared" si="64"/>
        <v>智-10</v>
      </c>
      <c r="D304" s="16" t="s">
        <v>47</v>
      </c>
      <c r="E304" s="40">
        <v>10</v>
      </c>
      <c r="F304" s="40">
        <v>3</v>
      </c>
      <c r="G304" s="37" t="str">
        <f t="shared" si="65"/>
        <v>しばしば一度作ったもの、積み上げたものをリセットしてしまう</v>
      </c>
    </row>
    <row r="305" spans="2:10">
      <c r="B305" s="54" t="str">
        <f t="shared" si="63"/>
        <v>104</v>
      </c>
      <c r="C305" s="54" t="str">
        <f t="shared" si="64"/>
        <v>王-10</v>
      </c>
      <c r="D305" s="16" t="s">
        <v>48</v>
      </c>
      <c r="E305" s="40">
        <v>10</v>
      </c>
      <c r="F305" s="45">
        <v>4</v>
      </c>
      <c r="G305" s="37" t="str">
        <f t="shared" si="65"/>
        <v>自分の許容範囲を理解している</v>
      </c>
    </row>
    <row r="306" spans="2:10">
      <c r="B306" s="54" t="str">
        <f t="shared" si="63"/>
        <v>105</v>
      </c>
      <c r="C306" s="54" t="str">
        <f t="shared" si="64"/>
        <v>公-10</v>
      </c>
      <c r="D306" s="16" t="s">
        <v>49</v>
      </c>
      <c r="E306" s="40">
        <v>10</v>
      </c>
      <c r="F306" s="45">
        <v>5</v>
      </c>
      <c r="G306" s="37" t="str">
        <f t="shared" si="65"/>
        <v>大きな責任を課せられるのが苦手</v>
      </c>
    </row>
    <row r="307" spans="2:10">
      <c r="B307" s="54" t="str">
        <f t="shared" si="63"/>
        <v>106</v>
      </c>
      <c r="C307" s="54" t="str">
        <f t="shared" si="64"/>
        <v>長-10</v>
      </c>
      <c r="D307" s="16" t="s">
        <v>50</v>
      </c>
      <c r="E307" s="40">
        <v>10</v>
      </c>
      <c r="F307" s="45">
        <v>6</v>
      </c>
      <c r="G307" s="37" t="str">
        <f t="shared" si="65"/>
        <v>ついつい戦いの中に身を置きやすい</v>
      </c>
    </row>
    <row r="308" spans="2:10">
      <c r="B308" s="54" t="str">
        <f t="shared" si="63"/>
        <v>107</v>
      </c>
      <c r="C308" s="54" t="str">
        <f t="shared" si="64"/>
        <v>全-10</v>
      </c>
      <c r="D308" s="16" t="s">
        <v>45</v>
      </c>
      <c r="E308" s="40">
        <v>10</v>
      </c>
      <c r="F308" s="45">
        <v>7</v>
      </c>
      <c r="G308" s="37" t="str">
        <f t="shared" si="65"/>
        <v>譲ることが苦手</v>
      </c>
    </row>
    <row r="309" spans="2:10">
      <c r="B309" s="54" t="str">
        <f t="shared" si="63"/>
        <v>108</v>
      </c>
      <c r="C309" s="54" t="str">
        <f t="shared" si="64"/>
        <v>匠-10</v>
      </c>
      <c r="D309" s="16" t="s">
        <v>51</v>
      </c>
      <c r="E309" s="40">
        <v>10</v>
      </c>
      <c r="F309" s="45">
        <v>8</v>
      </c>
      <c r="G309" s="37" t="str">
        <f t="shared" si="65"/>
        <v>個性は人一倍豊かである</v>
      </c>
    </row>
    <row r="310" spans="2:10">
      <c r="B310" s="54" t="str">
        <f t="shared" si="63"/>
        <v>109</v>
      </c>
      <c r="C310" s="54" t="str">
        <f t="shared" si="64"/>
        <v>守-10</v>
      </c>
      <c r="D310" s="16" t="s">
        <v>53</v>
      </c>
      <c r="E310" s="40">
        <v>10</v>
      </c>
      <c r="F310" s="45">
        <v>9</v>
      </c>
      <c r="G310" s="37" t="str">
        <f t="shared" si="65"/>
        <v>はっきり言って几帳面で、真面目中の真面目</v>
      </c>
    </row>
    <row r="311" spans="2:10">
      <c r="D311" s="8"/>
      <c r="E311" s="8"/>
      <c r="F311" s="44"/>
      <c r="G311" s="15"/>
    </row>
    <row r="313" spans="2:10">
      <c r="B313" s="53" t="s">
        <v>265</v>
      </c>
      <c r="C313" s="51"/>
    </row>
    <row r="314" spans="2:10">
      <c r="B314" s="53" t="s">
        <v>784</v>
      </c>
      <c r="C314" s="51"/>
      <c r="D314" s="2"/>
      <c r="F314" s="42"/>
    </row>
    <row r="315" spans="2:10">
      <c r="B315" s="71"/>
      <c r="C315" s="71"/>
      <c r="D315" s="34" t="s">
        <v>262</v>
      </c>
      <c r="E315" s="34" t="s">
        <v>258</v>
      </c>
      <c r="F315" s="34" t="s">
        <v>256</v>
      </c>
      <c r="G315" s="34" t="s">
        <v>259</v>
      </c>
    </row>
    <row r="316" spans="2:10">
      <c r="B316" s="54" t="str">
        <f t="shared" ref="B316:B324" si="66">E316&amp;F316</f>
        <v>11</v>
      </c>
      <c r="C316" s="54" t="str">
        <f>D316&amp;"-"&amp;2&amp;E316</f>
        <v>守-21</v>
      </c>
      <c r="D316" s="16" t="s">
        <v>795</v>
      </c>
      <c r="E316" s="40">
        <v>1</v>
      </c>
      <c r="F316" s="40">
        <v>1</v>
      </c>
      <c r="G316" s="37" t="str">
        <f>VLOOKUP(C316,$I$316:$J$360,2,FALSE)</f>
        <v>曲がった事をしない</v>
      </c>
      <c r="I316" s="77" t="s">
        <v>642</v>
      </c>
      <c r="J316" s="79" t="s">
        <v>637</v>
      </c>
    </row>
    <row r="317" spans="2:10">
      <c r="B317" s="54" t="str">
        <f t="shared" si="66"/>
        <v>12</v>
      </c>
      <c r="C317" s="54" t="str">
        <f t="shared" ref="C317:C324" si="67">D317&amp;"-"&amp;2&amp;E317</f>
        <v>公-21</v>
      </c>
      <c r="D317" s="16" t="s">
        <v>796</v>
      </c>
      <c r="E317" s="40">
        <v>1</v>
      </c>
      <c r="F317" s="40">
        <v>2</v>
      </c>
      <c r="G317" s="37" t="str">
        <f t="shared" ref="G317:G324" si="68">VLOOKUP(C317,$I$316:$J$360,2,FALSE)</f>
        <v>距離感を一定に保つスキルが大事</v>
      </c>
      <c r="I317" s="77" t="s">
        <v>643</v>
      </c>
      <c r="J317" s="79" t="s">
        <v>638</v>
      </c>
    </row>
    <row r="318" spans="2:10">
      <c r="B318" s="54" t="str">
        <f t="shared" si="66"/>
        <v>13</v>
      </c>
      <c r="C318" s="54" t="str">
        <f t="shared" si="67"/>
        <v>創-21</v>
      </c>
      <c r="D318" s="16" t="s">
        <v>797</v>
      </c>
      <c r="E318" s="40">
        <v>1</v>
      </c>
      <c r="F318" s="40">
        <v>3</v>
      </c>
      <c r="G318" s="37" t="str">
        <f t="shared" si="68"/>
        <v>リーダー的存在になる事が大事</v>
      </c>
      <c r="I318" s="77" t="s">
        <v>644</v>
      </c>
      <c r="J318" s="79" t="s">
        <v>639</v>
      </c>
    </row>
    <row r="319" spans="2:10">
      <c r="B319" s="54" t="str">
        <f t="shared" si="66"/>
        <v>14</v>
      </c>
      <c r="C319" s="54" t="str">
        <f t="shared" si="67"/>
        <v>匠-21</v>
      </c>
      <c r="D319" s="16" t="s">
        <v>798</v>
      </c>
      <c r="E319" s="45">
        <v>1</v>
      </c>
      <c r="F319" s="45">
        <v>4</v>
      </c>
      <c r="G319" s="37" t="str">
        <f t="shared" si="68"/>
        <v>人に合わせず、自分の世界を大事にする</v>
      </c>
      <c r="I319" s="77" t="s">
        <v>645</v>
      </c>
      <c r="J319" s="79" t="s">
        <v>640</v>
      </c>
    </row>
    <row r="320" spans="2:10">
      <c r="B320" s="54" t="str">
        <f t="shared" si="66"/>
        <v>15</v>
      </c>
      <c r="C320" s="54" t="str">
        <f t="shared" si="67"/>
        <v>智-21</v>
      </c>
      <c r="D320" s="16" t="s">
        <v>799</v>
      </c>
      <c r="E320" s="45">
        <v>1</v>
      </c>
      <c r="F320" s="45">
        <v>5</v>
      </c>
      <c r="G320" s="37" t="str">
        <f t="shared" si="68"/>
        <v>周りにスペシャリスト、頭が良い人を集めること</v>
      </c>
      <c r="I320" s="77" t="s">
        <v>646</v>
      </c>
      <c r="J320" s="79" t="s">
        <v>641</v>
      </c>
    </row>
    <row r="321" spans="2:10">
      <c r="B321" s="54" t="str">
        <f t="shared" si="66"/>
        <v>16</v>
      </c>
      <c r="C321" s="54" t="str">
        <f t="shared" si="67"/>
        <v>長-21</v>
      </c>
      <c r="D321" s="16" t="s">
        <v>800</v>
      </c>
      <c r="E321" s="45">
        <v>1</v>
      </c>
      <c r="F321" s="45">
        <v>6</v>
      </c>
      <c r="G321" s="37" t="str">
        <f t="shared" si="68"/>
        <v>正義感を振りがさない</v>
      </c>
      <c r="I321" s="77" t="s">
        <v>652</v>
      </c>
      <c r="J321" s="79" t="s">
        <v>647</v>
      </c>
    </row>
    <row r="322" spans="2:10">
      <c r="B322" s="54" t="str">
        <f t="shared" si="66"/>
        <v>17</v>
      </c>
      <c r="C322" s="54" t="str">
        <f t="shared" si="67"/>
        <v>空-21</v>
      </c>
      <c r="D322" s="16" t="s">
        <v>801</v>
      </c>
      <c r="E322" s="45">
        <v>1</v>
      </c>
      <c r="F322" s="45">
        <v>7</v>
      </c>
      <c r="G322" s="37" t="str">
        <f t="shared" si="68"/>
        <v>大事なのは距離感だ</v>
      </c>
      <c r="I322" s="77" t="s">
        <v>653</v>
      </c>
      <c r="J322" s="79" t="s">
        <v>648</v>
      </c>
    </row>
    <row r="323" spans="2:10">
      <c r="B323" s="54" t="str">
        <f t="shared" si="66"/>
        <v>18</v>
      </c>
      <c r="C323" s="54" t="str">
        <f t="shared" si="67"/>
        <v>王-21</v>
      </c>
      <c r="D323" s="16" t="s">
        <v>802</v>
      </c>
      <c r="E323" s="45">
        <v>1</v>
      </c>
      <c r="F323" s="45">
        <v>8</v>
      </c>
      <c r="G323" s="37" t="str">
        <f t="shared" si="68"/>
        <v>頼られる存在になることが大事</v>
      </c>
      <c r="I323" s="77" t="s">
        <v>654</v>
      </c>
      <c r="J323" s="79" t="s">
        <v>649</v>
      </c>
    </row>
    <row r="324" spans="2:10">
      <c r="B324" s="54" t="str">
        <f t="shared" si="66"/>
        <v>19</v>
      </c>
      <c r="C324" s="54" t="str">
        <f t="shared" si="67"/>
        <v>全-21</v>
      </c>
      <c r="D324" s="16" t="s">
        <v>803</v>
      </c>
      <c r="E324" s="45">
        <v>1</v>
      </c>
      <c r="F324" s="45">
        <v>9</v>
      </c>
      <c r="G324" s="37" t="str">
        <f t="shared" si="68"/>
        <v>人は理解してくれないものだと前提づけする</v>
      </c>
      <c r="I324" s="77" t="s">
        <v>655</v>
      </c>
      <c r="J324" s="79" t="s">
        <v>650</v>
      </c>
    </row>
    <row r="325" spans="2:10">
      <c r="B325" s="74"/>
      <c r="C325" s="74"/>
      <c r="D325" s="8"/>
      <c r="E325" s="3"/>
      <c r="F325" s="41"/>
      <c r="G325" s="38"/>
      <c r="I325" s="77" t="s">
        <v>656</v>
      </c>
      <c r="J325" s="79" t="s">
        <v>651</v>
      </c>
    </row>
    <row r="326" spans="2:10">
      <c r="B326" s="54" t="str">
        <f t="shared" ref="B326:B334" si="69">E326&amp;F326</f>
        <v>21</v>
      </c>
      <c r="C326" s="54" t="str">
        <f>D326&amp;"-"&amp;2&amp;E326</f>
        <v>匠-22</v>
      </c>
      <c r="D326" s="16" t="s">
        <v>798</v>
      </c>
      <c r="E326" s="40">
        <v>2</v>
      </c>
      <c r="F326" s="40">
        <v>1</v>
      </c>
      <c r="G326" s="37" t="str">
        <f>VLOOKUP(C326,$I$316:$J$360,2,FALSE)</f>
        <v>コミュニケーションは最も難しいと理解すること</v>
      </c>
      <c r="I326" s="77" t="s">
        <v>662</v>
      </c>
      <c r="J326" s="79" t="s">
        <v>657</v>
      </c>
    </row>
    <row r="327" spans="2:10">
      <c r="B327" s="54" t="str">
        <f t="shared" si="69"/>
        <v>22</v>
      </c>
      <c r="C327" s="54" t="str">
        <f t="shared" ref="C327:C334" si="70">D327&amp;"-"&amp;2&amp;E327</f>
        <v>王-22</v>
      </c>
      <c r="D327" s="16" t="s">
        <v>802</v>
      </c>
      <c r="E327" s="40">
        <v>2</v>
      </c>
      <c r="F327" s="40">
        <v>2</v>
      </c>
      <c r="G327" s="37" t="str">
        <f t="shared" ref="G327:G334" si="71">VLOOKUP(C327,$I$316:$J$360,2,FALSE)</f>
        <v>自分のポジションや役割をはっきりさせる</v>
      </c>
      <c r="I327" s="77" t="s">
        <v>663</v>
      </c>
      <c r="J327" s="79" t="s">
        <v>658</v>
      </c>
    </row>
    <row r="328" spans="2:10">
      <c r="B328" s="54" t="str">
        <f t="shared" si="69"/>
        <v>23</v>
      </c>
      <c r="C328" s="54" t="str">
        <f t="shared" si="70"/>
        <v>守-22</v>
      </c>
      <c r="D328" s="16" t="s">
        <v>795</v>
      </c>
      <c r="E328" s="40">
        <v>2</v>
      </c>
      <c r="F328" s="40">
        <v>3</v>
      </c>
      <c r="G328" s="37" t="str">
        <f t="shared" si="71"/>
        <v>自分の軸をしっかり持つ事</v>
      </c>
      <c r="I328" s="77" t="s">
        <v>664</v>
      </c>
      <c r="J328" s="79" t="s">
        <v>659</v>
      </c>
    </row>
    <row r="329" spans="2:10">
      <c r="B329" s="54" t="str">
        <f t="shared" si="69"/>
        <v>24</v>
      </c>
      <c r="C329" s="54" t="str">
        <f t="shared" si="70"/>
        <v>空-22</v>
      </c>
      <c r="D329" s="16" t="s">
        <v>801</v>
      </c>
      <c r="E329" s="40">
        <v>2</v>
      </c>
      <c r="F329" s="45">
        <v>4</v>
      </c>
      <c r="G329" s="37" t="str">
        <f t="shared" si="71"/>
        <v>自分のペースを守ることが大事</v>
      </c>
      <c r="I329" s="77" t="s">
        <v>665</v>
      </c>
      <c r="J329" s="79" t="s">
        <v>660</v>
      </c>
    </row>
    <row r="330" spans="2:10">
      <c r="B330" s="54" t="str">
        <f t="shared" si="69"/>
        <v>25</v>
      </c>
      <c r="C330" s="54" t="str">
        <f t="shared" si="70"/>
        <v>創-22</v>
      </c>
      <c r="D330" s="16" t="s">
        <v>797</v>
      </c>
      <c r="E330" s="40">
        <v>2</v>
      </c>
      <c r="F330" s="45">
        <v>5</v>
      </c>
      <c r="G330" s="37" t="str">
        <f t="shared" si="71"/>
        <v>自分についてきてくれる人を探す</v>
      </c>
      <c r="I330" s="77" t="s">
        <v>666</v>
      </c>
      <c r="J330" s="79" t="s">
        <v>661</v>
      </c>
    </row>
    <row r="331" spans="2:10">
      <c r="B331" s="54" t="str">
        <f t="shared" si="69"/>
        <v>26</v>
      </c>
      <c r="C331" s="54" t="str">
        <f t="shared" si="70"/>
        <v>公-22</v>
      </c>
      <c r="D331" s="16" t="s">
        <v>796</v>
      </c>
      <c r="E331" s="40">
        <v>2</v>
      </c>
      <c r="F331" s="45">
        <v>6</v>
      </c>
      <c r="G331" s="37" t="str">
        <f t="shared" si="71"/>
        <v>社交的な場に出かける事</v>
      </c>
      <c r="I331" s="77" t="s">
        <v>672</v>
      </c>
      <c r="J331" s="79" t="s">
        <v>667</v>
      </c>
    </row>
    <row r="332" spans="2:10">
      <c r="B332" s="54" t="str">
        <f t="shared" si="69"/>
        <v>27</v>
      </c>
      <c r="C332" s="54" t="str">
        <f t="shared" si="70"/>
        <v>全-22</v>
      </c>
      <c r="D332" s="16" t="s">
        <v>803</v>
      </c>
      <c r="E332" s="40">
        <v>2</v>
      </c>
      <c r="F332" s="45">
        <v>7</v>
      </c>
      <c r="G332" s="37" t="str">
        <f t="shared" si="71"/>
        <v>相手を理解するように努める</v>
      </c>
      <c r="I332" s="77" t="s">
        <v>673</v>
      </c>
      <c r="J332" s="79" t="s">
        <v>668</v>
      </c>
    </row>
    <row r="333" spans="2:10">
      <c r="B333" s="54" t="str">
        <f t="shared" si="69"/>
        <v>28</v>
      </c>
      <c r="C333" s="54" t="str">
        <f t="shared" si="70"/>
        <v>智-22</v>
      </c>
      <c r="D333" s="16" t="s">
        <v>799</v>
      </c>
      <c r="E333" s="40">
        <v>2</v>
      </c>
      <c r="F333" s="45">
        <v>8</v>
      </c>
      <c r="G333" s="37" t="str">
        <f t="shared" si="71"/>
        <v>幅広くよりも、深い関係性が大事</v>
      </c>
      <c r="I333" s="77" t="s">
        <v>674</v>
      </c>
      <c r="J333" s="79" t="s">
        <v>669</v>
      </c>
    </row>
    <row r="334" spans="2:10">
      <c r="B334" s="54" t="str">
        <f t="shared" si="69"/>
        <v>29</v>
      </c>
      <c r="C334" s="54" t="str">
        <f t="shared" si="70"/>
        <v>長-22</v>
      </c>
      <c r="D334" s="16" t="s">
        <v>800</v>
      </c>
      <c r="E334" s="40">
        <v>2</v>
      </c>
      <c r="F334" s="45">
        <v>9</v>
      </c>
      <c r="G334" s="37" t="str">
        <f t="shared" si="71"/>
        <v>時には負けること、引くことも大事と知ること</v>
      </c>
      <c r="I334" s="77" t="s">
        <v>675</v>
      </c>
      <c r="J334" s="79" t="s">
        <v>670</v>
      </c>
    </row>
    <row r="335" spans="2:10">
      <c r="B335" s="74"/>
      <c r="C335" s="74"/>
      <c r="D335" s="8"/>
      <c r="E335" s="19"/>
      <c r="F335" s="41"/>
      <c r="G335" s="38"/>
      <c r="I335" s="77" t="s">
        <v>676</v>
      </c>
      <c r="J335" s="79" t="s">
        <v>671</v>
      </c>
    </row>
    <row r="336" spans="2:10">
      <c r="B336" s="54" t="str">
        <f t="shared" ref="B336:B344" si="72">E336&amp;F336</f>
        <v>31</v>
      </c>
      <c r="C336" s="54" t="str">
        <f>D336&amp;"-"&amp;2&amp;E336</f>
        <v>公-23</v>
      </c>
      <c r="D336" s="16" t="s">
        <v>796</v>
      </c>
      <c r="E336" s="40">
        <v>3</v>
      </c>
      <c r="F336" s="40">
        <v>1</v>
      </c>
      <c r="G336" s="37" t="str">
        <f>VLOOKUP(C336,$I$316:$J$360,2,FALSE)</f>
        <v>人脈を多く築く事</v>
      </c>
      <c r="I336" s="77" t="s">
        <v>682</v>
      </c>
      <c r="J336" s="79" t="s">
        <v>677</v>
      </c>
    </row>
    <row r="337" spans="2:10">
      <c r="B337" s="54" t="str">
        <f t="shared" si="72"/>
        <v>32</v>
      </c>
      <c r="C337" s="54" t="str">
        <f t="shared" ref="C337:C344" si="73">D337&amp;"-"&amp;2&amp;E337</f>
        <v>長-23</v>
      </c>
      <c r="D337" s="16" t="s">
        <v>800</v>
      </c>
      <c r="E337" s="40">
        <v>3</v>
      </c>
      <c r="F337" s="40">
        <v>2</v>
      </c>
      <c r="G337" s="37" t="str">
        <f t="shared" ref="G337:G344" si="74">VLOOKUP(C337,$I$316:$J$360,2,FALSE)</f>
        <v>憧れの人を持つこと</v>
      </c>
      <c r="I337" s="77" t="s">
        <v>683</v>
      </c>
      <c r="J337" s="79" t="s">
        <v>678</v>
      </c>
    </row>
    <row r="338" spans="2:10">
      <c r="B338" s="54" t="str">
        <f t="shared" si="72"/>
        <v>33</v>
      </c>
      <c r="C338" s="54" t="str">
        <f t="shared" si="73"/>
        <v>守-23</v>
      </c>
      <c r="D338" s="16" t="s">
        <v>795</v>
      </c>
      <c r="E338" s="40">
        <v>3</v>
      </c>
      <c r="F338" s="40">
        <v>3</v>
      </c>
      <c r="G338" s="37" t="str">
        <f t="shared" si="74"/>
        <v>好きと嫌いをはっきりさせる事</v>
      </c>
      <c r="I338" s="77" t="s">
        <v>684</v>
      </c>
      <c r="J338" s="79" t="s">
        <v>679</v>
      </c>
    </row>
    <row r="339" spans="2:10">
      <c r="B339" s="54" t="str">
        <f t="shared" si="72"/>
        <v>34</v>
      </c>
      <c r="C339" s="54" t="str">
        <f t="shared" si="73"/>
        <v>智-23</v>
      </c>
      <c r="D339" s="16" t="s">
        <v>799</v>
      </c>
      <c r="E339" s="40">
        <v>3</v>
      </c>
      <c r="F339" s="45">
        <v>4</v>
      </c>
      <c r="G339" s="37" t="str">
        <f t="shared" si="74"/>
        <v>自分の世界観を大事に、興味のある事だけに関わる事</v>
      </c>
      <c r="I339" s="77" t="s">
        <v>685</v>
      </c>
      <c r="J339" s="79" t="s">
        <v>680</v>
      </c>
    </row>
    <row r="340" spans="2:10">
      <c r="B340" s="54" t="str">
        <f t="shared" si="72"/>
        <v>35</v>
      </c>
      <c r="C340" s="54" t="str">
        <f t="shared" si="73"/>
        <v>創-23</v>
      </c>
      <c r="D340" s="16" t="s">
        <v>797</v>
      </c>
      <c r="E340" s="40">
        <v>3</v>
      </c>
      <c r="F340" s="45">
        <v>5</v>
      </c>
      <c r="G340" s="37" t="str">
        <f t="shared" si="74"/>
        <v>独立した考え方を持つ人と交友する事が大事</v>
      </c>
      <c r="I340" s="77" t="s">
        <v>686</v>
      </c>
      <c r="J340" s="79" t="s">
        <v>681</v>
      </c>
    </row>
    <row r="341" spans="2:10">
      <c r="B341" s="54" t="str">
        <f t="shared" si="72"/>
        <v>36</v>
      </c>
      <c r="C341" s="54" t="str">
        <f t="shared" si="73"/>
        <v>空-23</v>
      </c>
      <c r="D341" s="16" t="s">
        <v>801</v>
      </c>
      <c r="E341" s="40">
        <v>3</v>
      </c>
      <c r="F341" s="45">
        <v>6</v>
      </c>
      <c r="G341" s="37" t="str">
        <f t="shared" si="74"/>
        <v>情報をたくさん持っていることが大事</v>
      </c>
      <c r="I341" s="77" t="s">
        <v>692</v>
      </c>
      <c r="J341" s="79" t="s">
        <v>687</v>
      </c>
    </row>
    <row r="342" spans="2:10">
      <c r="B342" s="54" t="str">
        <f t="shared" si="72"/>
        <v>37</v>
      </c>
      <c r="C342" s="54" t="str">
        <f t="shared" si="73"/>
        <v>王-23</v>
      </c>
      <c r="D342" s="16" t="s">
        <v>802</v>
      </c>
      <c r="E342" s="40">
        <v>3</v>
      </c>
      <c r="F342" s="45">
        <v>7</v>
      </c>
      <c r="G342" s="37" t="str">
        <f t="shared" si="74"/>
        <v>育てたい人・部下を持つ事</v>
      </c>
      <c r="I342" s="77" t="s">
        <v>693</v>
      </c>
      <c r="J342" s="79" t="s">
        <v>688</v>
      </c>
    </row>
    <row r="343" spans="2:10">
      <c r="B343" s="54" t="str">
        <f t="shared" si="72"/>
        <v>38</v>
      </c>
      <c r="C343" s="54" t="str">
        <f t="shared" si="73"/>
        <v>匠-23</v>
      </c>
      <c r="D343" s="16" t="s">
        <v>798</v>
      </c>
      <c r="E343" s="40">
        <v>3</v>
      </c>
      <c r="F343" s="45">
        <v>8</v>
      </c>
      <c r="G343" s="37" t="str">
        <f t="shared" si="74"/>
        <v>自分の世界観・価値観で人を魅了すること</v>
      </c>
      <c r="I343" s="77" t="s">
        <v>694</v>
      </c>
      <c r="J343" s="79" t="s">
        <v>689</v>
      </c>
    </row>
    <row r="344" spans="2:10">
      <c r="B344" s="54" t="str">
        <f t="shared" si="72"/>
        <v>39</v>
      </c>
      <c r="C344" s="54" t="str">
        <f t="shared" si="73"/>
        <v>全-23</v>
      </c>
      <c r="D344" s="16" t="s">
        <v>803</v>
      </c>
      <c r="E344" s="40">
        <v>3</v>
      </c>
      <c r="F344" s="45">
        <v>9</v>
      </c>
      <c r="G344" s="37" t="str">
        <f t="shared" si="74"/>
        <v>相手に強要せず、自分から相手を知れるように謙虚に努める</v>
      </c>
      <c r="I344" s="77" t="s">
        <v>695</v>
      </c>
      <c r="J344" s="79" t="s">
        <v>690</v>
      </c>
    </row>
    <row r="345" spans="2:10">
      <c r="B345" s="74"/>
      <c r="C345" s="74"/>
      <c r="D345" s="8"/>
      <c r="E345" s="12"/>
      <c r="F345" s="41"/>
      <c r="G345" s="38"/>
      <c r="I345" s="77" t="s">
        <v>696</v>
      </c>
      <c r="J345" s="79" t="s">
        <v>691</v>
      </c>
    </row>
    <row r="346" spans="2:10">
      <c r="B346" s="54" t="str">
        <f t="shared" ref="B346:B354" si="75">E346&amp;F346</f>
        <v>41</v>
      </c>
      <c r="C346" s="54" t="str">
        <f>D346&amp;"-"&amp;2&amp;E346</f>
        <v>智-24</v>
      </c>
      <c r="D346" s="16" t="s">
        <v>799</v>
      </c>
      <c r="E346" s="40">
        <v>4</v>
      </c>
      <c r="F346" s="40">
        <v>1</v>
      </c>
      <c r="G346" s="37" t="str">
        <f>VLOOKUP(C346,$I$316:$J$360,2,FALSE)</f>
        <v>情報の質と量、勉強量をこなすこと</v>
      </c>
      <c r="I346" s="77" t="s">
        <v>702</v>
      </c>
      <c r="J346" s="79" t="s">
        <v>697</v>
      </c>
    </row>
    <row r="347" spans="2:10">
      <c r="B347" s="54" t="str">
        <f t="shared" si="75"/>
        <v>42</v>
      </c>
      <c r="C347" s="54" t="str">
        <f t="shared" ref="C347:C354" si="76">D347&amp;"-"&amp;2&amp;E347</f>
        <v>長-24</v>
      </c>
      <c r="D347" s="16" t="s">
        <v>800</v>
      </c>
      <c r="E347" s="40">
        <v>4</v>
      </c>
      <c r="F347" s="40">
        <v>2</v>
      </c>
      <c r="G347" s="37" t="str">
        <f t="shared" ref="G347:G354" si="77">VLOOKUP(C347,$I$316:$J$360,2,FALSE)</f>
        <v>上司・メンターは1人にするべき</v>
      </c>
      <c r="I347" s="77" t="s">
        <v>703</v>
      </c>
      <c r="J347" s="79" t="s">
        <v>698</v>
      </c>
    </row>
    <row r="348" spans="2:10">
      <c r="B348" s="54" t="str">
        <f t="shared" si="75"/>
        <v>43</v>
      </c>
      <c r="C348" s="54" t="str">
        <f t="shared" si="76"/>
        <v>匠-24</v>
      </c>
      <c r="D348" s="16" t="s">
        <v>798</v>
      </c>
      <c r="E348" s="40">
        <v>4</v>
      </c>
      <c r="F348" s="40">
        <v>3</v>
      </c>
      <c r="G348" s="37" t="str">
        <f t="shared" si="77"/>
        <v>こだわりがある事を自覚し、こだわりポイントを引き出す</v>
      </c>
      <c r="I348" s="77" t="s">
        <v>704</v>
      </c>
      <c r="J348" s="79" t="s">
        <v>699</v>
      </c>
    </row>
    <row r="349" spans="2:10">
      <c r="B349" s="54" t="str">
        <f t="shared" si="75"/>
        <v>44</v>
      </c>
      <c r="C349" s="54" t="str">
        <f t="shared" si="76"/>
        <v>全-24</v>
      </c>
      <c r="D349" s="16" t="s">
        <v>803</v>
      </c>
      <c r="E349" s="40">
        <v>4</v>
      </c>
      <c r="F349" s="45">
        <v>4</v>
      </c>
      <c r="G349" s="37" t="str">
        <f t="shared" si="77"/>
        <v>視野を広く持つ事</v>
      </c>
      <c r="I349" s="77" t="s">
        <v>705</v>
      </c>
      <c r="J349" s="79" t="s">
        <v>700</v>
      </c>
    </row>
    <row r="350" spans="2:10">
      <c r="B350" s="54" t="str">
        <f t="shared" si="75"/>
        <v>45</v>
      </c>
      <c r="C350" s="54" t="str">
        <f t="shared" si="76"/>
        <v>空-24</v>
      </c>
      <c r="D350" s="16" t="s">
        <v>801</v>
      </c>
      <c r="E350" s="40">
        <v>4</v>
      </c>
      <c r="F350" s="45">
        <v>5</v>
      </c>
      <c r="G350" s="37" t="str">
        <f t="shared" si="77"/>
        <v>自分の役割を明確にする事</v>
      </c>
      <c r="I350" s="77" t="s">
        <v>706</v>
      </c>
      <c r="J350" s="79" t="s">
        <v>701</v>
      </c>
    </row>
    <row r="351" spans="2:10">
      <c r="B351" s="54" t="str">
        <f t="shared" si="75"/>
        <v>46</v>
      </c>
      <c r="C351" s="54" t="str">
        <f t="shared" si="76"/>
        <v>王-24</v>
      </c>
      <c r="D351" s="16" t="s">
        <v>802</v>
      </c>
      <c r="E351" s="40">
        <v>4</v>
      </c>
      <c r="F351" s="45">
        <v>6</v>
      </c>
      <c r="G351" s="37" t="str">
        <f t="shared" si="77"/>
        <v>適度に問題を抱えていく事</v>
      </c>
      <c r="I351" s="77" t="s">
        <v>712</v>
      </c>
      <c r="J351" s="79" t="s">
        <v>707</v>
      </c>
    </row>
    <row r="352" spans="2:10">
      <c r="B352" s="54" t="str">
        <f t="shared" si="75"/>
        <v>47</v>
      </c>
      <c r="C352" s="54" t="str">
        <f t="shared" si="76"/>
        <v>創-24</v>
      </c>
      <c r="D352" s="16" t="s">
        <v>797</v>
      </c>
      <c r="E352" s="40">
        <v>4</v>
      </c>
      <c r="F352" s="45">
        <v>7</v>
      </c>
      <c r="G352" s="37" t="str">
        <f t="shared" si="77"/>
        <v>客観的な視点・思考を持つ事</v>
      </c>
      <c r="I352" s="77" t="s">
        <v>713</v>
      </c>
      <c r="J352" s="79" t="s">
        <v>708</v>
      </c>
    </row>
    <row r="353" spans="2:10">
      <c r="B353" s="54" t="str">
        <f t="shared" si="75"/>
        <v>48</v>
      </c>
      <c r="C353" s="54" t="str">
        <f t="shared" si="76"/>
        <v>公-24</v>
      </c>
      <c r="D353" s="16" t="s">
        <v>796</v>
      </c>
      <c r="E353" s="40">
        <v>4</v>
      </c>
      <c r="F353" s="45">
        <v>8</v>
      </c>
      <c r="G353" s="37" t="str">
        <f t="shared" si="77"/>
        <v>横の繋がりを大事に作る事</v>
      </c>
      <c r="I353" s="77" t="s">
        <v>714</v>
      </c>
      <c r="J353" s="79" t="s">
        <v>709</v>
      </c>
    </row>
    <row r="354" spans="2:10">
      <c r="B354" s="54" t="str">
        <f t="shared" si="75"/>
        <v>49</v>
      </c>
      <c r="C354" s="54" t="str">
        <f t="shared" si="76"/>
        <v>守-24</v>
      </c>
      <c r="D354" s="16" t="s">
        <v>795</v>
      </c>
      <c r="E354" s="40">
        <v>4</v>
      </c>
      <c r="F354" s="45">
        <v>9</v>
      </c>
      <c r="G354" s="37" t="str">
        <f t="shared" si="77"/>
        <v>ルールを決めて動く事</v>
      </c>
      <c r="I354" s="77" t="s">
        <v>715</v>
      </c>
      <c r="J354" s="79" t="s">
        <v>710</v>
      </c>
    </row>
    <row r="355" spans="2:10">
      <c r="B355" s="74"/>
      <c r="C355" s="74"/>
      <c r="D355" s="8"/>
      <c r="E355" s="8"/>
      <c r="F355" s="41"/>
      <c r="G355" s="38"/>
      <c r="I355" s="77" t="s">
        <v>716</v>
      </c>
      <c r="J355" s="79" t="s">
        <v>711</v>
      </c>
    </row>
    <row r="356" spans="2:10">
      <c r="B356" s="54" t="str">
        <f t="shared" ref="B356:B364" si="78">E356&amp;F356</f>
        <v>51</v>
      </c>
      <c r="C356" s="54" t="str">
        <f>D356&amp;"-"&amp;2&amp;E356</f>
        <v>王-25</v>
      </c>
      <c r="D356" s="16" t="s">
        <v>802</v>
      </c>
      <c r="E356" s="40">
        <v>5</v>
      </c>
      <c r="F356" s="40">
        <v>1</v>
      </c>
      <c r="G356" s="37" t="str">
        <f>VLOOKUP(C356,$I$316:$J$360,2,FALSE)</f>
        <v>どこにいてもリーダーである事</v>
      </c>
      <c r="I356" s="77" t="s">
        <v>722</v>
      </c>
      <c r="J356" s="79" t="s">
        <v>717</v>
      </c>
    </row>
    <row r="357" spans="2:10">
      <c r="B357" s="54" t="str">
        <f t="shared" si="78"/>
        <v>52</v>
      </c>
      <c r="C357" s="54" t="str">
        <f t="shared" ref="C357:C364" si="79">D357&amp;"-"&amp;2&amp;E357</f>
        <v>創-25</v>
      </c>
      <c r="D357" s="16" t="s">
        <v>797</v>
      </c>
      <c r="E357" s="40">
        <v>5</v>
      </c>
      <c r="F357" s="40">
        <v>2</v>
      </c>
      <c r="G357" s="37" t="str">
        <f t="shared" ref="G357:G364" si="80">VLOOKUP(C357,$I$316:$J$360,2,FALSE)</f>
        <v>様々な分野に視野を広げる事</v>
      </c>
      <c r="I357" s="77" t="s">
        <v>723</v>
      </c>
      <c r="J357" s="79" t="s">
        <v>718</v>
      </c>
    </row>
    <row r="358" spans="2:10">
      <c r="B358" s="54" t="str">
        <f t="shared" si="78"/>
        <v>53</v>
      </c>
      <c r="C358" s="54" t="str">
        <f t="shared" si="79"/>
        <v>長-25</v>
      </c>
      <c r="D358" s="16" t="s">
        <v>800</v>
      </c>
      <c r="E358" s="40">
        <v>5</v>
      </c>
      <c r="F358" s="40">
        <v>3</v>
      </c>
      <c r="G358" s="37" t="str">
        <f t="shared" si="80"/>
        <v>自分に対して優越感を持つようにする</v>
      </c>
      <c r="I358" s="77" t="s">
        <v>724</v>
      </c>
      <c r="J358" s="79" t="s">
        <v>719</v>
      </c>
    </row>
    <row r="359" spans="2:10">
      <c r="B359" s="54" t="str">
        <f t="shared" si="78"/>
        <v>54</v>
      </c>
      <c r="C359" s="54" t="str">
        <f t="shared" si="79"/>
        <v>空-25</v>
      </c>
      <c r="D359" s="16" t="s">
        <v>801</v>
      </c>
      <c r="E359" s="40">
        <v>5</v>
      </c>
      <c r="F359" s="45">
        <v>4</v>
      </c>
      <c r="G359" s="37" t="str">
        <f t="shared" si="80"/>
        <v>自分が気分屋だと自覚する事</v>
      </c>
      <c r="I359" s="77" t="s">
        <v>725</v>
      </c>
      <c r="J359" s="79" t="s">
        <v>720</v>
      </c>
    </row>
    <row r="360" spans="2:10">
      <c r="B360" s="54" t="str">
        <f t="shared" si="78"/>
        <v>55</v>
      </c>
      <c r="C360" s="54" t="str">
        <f t="shared" si="79"/>
        <v>智-25</v>
      </c>
      <c r="D360" s="16" t="s">
        <v>799</v>
      </c>
      <c r="E360" s="40">
        <v>5</v>
      </c>
      <c r="F360" s="45">
        <v>5</v>
      </c>
      <c r="G360" s="37" t="str">
        <f t="shared" si="80"/>
        <v>１つのことを作り上げたら、次への移行を早くする</v>
      </c>
      <c r="I360" s="77" t="s">
        <v>726</v>
      </c>
      <c r="J360" s="79" t="s">
        <v>721</v>
      </c>
    </row>
    <row r="361" spans="2:10">
      <c r="B361" s="54" t="str">
        <f t="shared" si="78"/>
        <v>56</v>
      </c>
      <c r="C361" s="54" t="str">
        <f t="shared" si="79"/>
        <v>公-25</v>
      </c>
      <c r="D361" s="16" t="s">
        <v>796</v>
      </c>
      <c r="E361" s="40">
        <v>5</v>
      </c>
      <c r="F361" s="45">
        <v>6</v>
      </c>
      <c r="G361" s="37" t="str">
        <f t="shared" si="80"/>
        <v>誰にでも合わせる事ができるようになる事</v>
      </c>
    </row>
    <row r="362" spans="2:10">
      <c r="B362" s="54" t="str">
        <f t="shared" si="78"/>
        <v>57</v>
      </c>
      <c r="C362" s="54" t="str">
        <f t="shared" si="79"/>
        <v>守-25</v>
      </c>
      <c r="D362" s="16" t="s">
        <v>795</v>
      </c>
      <c r="E362" s="40">
        <v>5</v>
      </c>
      <c r="F362" s="45">
        <v>7</v>
      </c>
      <c r="G362" s="37" t="str">
        <f t="shared" si="80"/>
        <v>グレーゾーンを作らない</v>
      </c>
    </row>
    <row r="363" spans="2:10">
      <c r="B363" s="54" t="str">
        <f t="shared" si="78"/>
        <v>58</v>
      </c>
      <c r="C363" s="54" t="str">
        <f t="shared" si="79"/>
        <v>全-25</v>
      </c>
      <c r="D363" s="16" t="s">
        <v>803</v>
      </c>
      <c r="E363" s="40">
        <v>5</v>
      </c>
      <c r="F363" s="45">
        <v>8</v>
      </c>
      <c r="G363" s="37" t="str">
        <f t="shared" si="80"/>
        <v>全体を把握できるようにする事</v>
      </c>
    </row>
    <row r="364" spans="2:10">
      <c r="B364" s="54" t="str">
        <f t="shared" si="78"/>
        <v>59</v>
      </c>
      <c r="C364" s="54" t="str">
        <f t="shared" si="79"/>
        <v>匠-25</v>
      </c>
      <c r="D364" s="16" t="s">
        <v>798</v>
      </c>
      <c r="E364" s="40">
        <v>5</v>
      </c>
      <c r="F364" s="45">
        <v>9</v>
      </c>
      <c r="G364" s="37" t="str">
        <f t="shared" si="80"/>
        <v>人は必ず悩むものと知る事</v>
      </c>
    </row>
    <row r="367" spans="2:10">
      <c r="B367" s="53" t="s">
        <v>266</v>
      </c>
      <c r="C367" s="51"/>
      <c r="D367" s="2"/>
      <c r="F367" s="42"/>
    </row>
    <row r="368" spans="2:10">
      <c r="B368" s="71"/>
      <c r="C368" s="71"/>
      <c r="D368" s="34" t="s">
        <v>261</v>
      </c>
      <c r="E368" s="34" t="s">
        <v>258</v>
      </c>
      <c r="F368" s="34" t="s">
        <v>256</v>
      </c>
      <c r="G368" s="34" t="s">
        <v>259</v>
      </c>
    </row>
    <row r="369" spans="2:10">
      <c r="B369" s="54" t="str">
        <f t="shared" ref="B369:B377" si="81">E369&amp;F369</f>
        <v>11</v>
      </c>
      <c r="C369" s="54" t="str">
        <f>D369&amp;"-"&amp;3&amp;E369</f>
        <v>王-31</v>
      </c>
      <c r="D369" s="16" t="s">
        <v>802</v>
      </c>
      <c r="E369" s="40">
        <v>1</v>
      </c>
      <c r="F369" s="40">
        <v>1</v>
      </c>
      <c r="G369" s="37" t="str">
        <f>VLOOKUP(C369,$I$369:$J$395,2,FALSE)</f>
        <v>いつも問題ばかり抱えてしまっている</v>
      </c>
      <c r="I369" s="77" t="s">
        <v>730</v>
      </c>
      <c r="J369" s="79" t="s">
        <v>727</v>
      </c>
    </row>
    <row r="370" spans="2:10">
      <c r="B370" s="54" t="str">
        <f t="shared" si="81"/>
        <v>12</v>
      </c>
      <c r="C370" s="54" t="str">
        <f t="shared" ref="C370:C377" si="82">D370&amp;"-"&amp;3&amp;E370</f>
        <v>公-31</v>
      </c>
      <c r="D370" s="16" t="s">
        <v>796</v>
      </c>
      <c r="E370" s="40">
        <v>1</v>
      </c>
      <c r="F370" s="40">
        <v>2</v>
      </c>
      <c r="G370" s="37" t="str">
        <f t="shared" ref="G370:G377" si="83">VLOOKUP(C370,$I$369:$J$395,2,FALSE)</f>
        <v>深く入りしすぎず、距離感を保つことが大事。プライベートには踏み込まない</v>
      </c>
      <c r="I370" s="77" t="s">
        <v>731</v>
      </c>
      <c r="J370" s="79" t="s">
        <v>728</v>
      </c>
    </row>
    <row r="371" spans="2:10">
      <c r="B371" s="54" t="str">
        <f t="shared" si="81"/>
        <v>13</v>
      </c>
      <c r="C371" s="54" t="str">
        <f t="shared" si="82"/>
        <v>長-31</v>
      </c>
      <c r="D371" s="16" t="s">
        <v>800</v>
      </c>
      <c r="E371" s="40">
        <v>1</v>
      </c>
      <c r="F371" s="40">
        <v>3</v>
      </c>
      <c r="G371" s="37" t="str">
        <f t="shared" si="83"/>
        <v>いつも勝ち負けにこだわりすぎて疲れてくる</v>
      </c>
      <c r="I371" s="77" t="s">
        <v>732</v>
      </c>
      <c r="J371" s="79" t="s">
        <v>729</v>
      </c>
    </row>
    <row r="372" spans="2:10">
      <c r="B372" s="54" t="str">
        <f t="shared" si="81"/>
        <v>14</v>
      </c>
      <c r="C372" s="54" t="str">
        <f t="shared" si="82"/>
        <v>全-31</v>
      </c>
      <c r="D372" s="16" t="s">
        <v>803</v>
      </c>
      <c r="E372" s="45">
        <v>1</v>
      </c>
      <c r="F372" s="45">
        <v>4</v>
      </c>
      <c r="G372" s="37" t="str">
        <f t="shared" si="83"/>
        <v>人から理解を得にくい（全、空）</v>
      </c>
      <c r="I372" s="77" t="s">
        <v>735</v>
      </c>
      <c r="J372" s="79" t="s">
        <v>805</v>
      </c>
    </row>
    <row r="373" spans="2:10">
      <c r="B373" s="54" t="str">
        <f t="shared" si="81"/>
        <v>15</v>
      </c>
      <c r="C373" s="54" t="str">
        <f t="shared" si="82"/>
        <v>智-31</v>
      </c>
      <c r="D373" s="16" t="s">
        <v>799</v>
      </c>
      <c r="E373" s="45">
        <v>1</v>
      </c>
      <c r="F373" s="45">
        <v>5</v>
      </c>
      <c r="G373" s="37" t="str">
        <f t="shared" si="83"/>
        <v>戦略を立てたのに実行する人が見つけれない</v>
      </c>
      <c r="I373" s="77" t="s">
        <v>736</v>
      </c>
      <c r="J373" s="79" t="s">
        <v>733</v>
      </c>
    </row>
    <row r="374" spans="2:10">
      <c r="B374" s="54" t="str">
        <f t="shared" si="81"/>
        <v>16</v>
      </c>
      <c r="C374" s="54" t="str">
        <f t="shared" si="82"/>
        <v>匠-31</v>
      </c>
      <c r="D374" s="16" t="s">
        <v>798</v>
      </c>
      <c r="E374" s="45">
        <v>1</v>
      </c>
      <c r="F374" s="45">
        <v>6</v>
      </c>
      <c r="G374" s="37" t="str">
        <f t="shared" si="83"/>
        <v>コミュニケーションが苦手</v>
      </c>
      <c r="I374" s="77" t="s">
        <v>737</v>
      </c>
      <c r="J374" s="79" t="s">
        <v>734</v>
      </c>
    </row>
    <row r="375" spans="2:10">
      <c r="B375" s="54" t="str">
        <f t="shared" si="81"/>
        <v>17</v>
      </c>
      <c r="C375" s="54" t="str">
        <f t="shared" si="82"/>
        <v>守-31</v>
      </c>
      <c r="D375" s="16" t="s">
        <v>795</v>
      </c>
      <c r="E375" s="45">
        <v>1</v>
      </c>
      <c r="F375" s="45">
        <v>7</v>
      </c>
      <c r="G375" s="37" t="str">
        <f t="shared" si="83"/>
        <v>未来予想図が見えないと悩んでしまう</v>
      </c>
      <c r="I375" s="79" t="s">
        <v>741</v>
      </c>
      <c r="J375" s="79" t="s">
        <v>738</v>
      </c>
    </row>
    <row r="376" spans="2:10">
      <c r="B376" s="54" t="str">
        <f t="shared" si="81"/>
        <v>18</v>
      </c>
      <c r="C376" s="54" t="str">
        <f t="shared" si="82"/>
        <v>創-31</v>
      </c>
      <c r="D376" s="16" t="s">
        <v>797</v>
      </c>
      <c r="E376" s="45">
        <v>1</v>
      </c>
      <c r="F376" s="45">
        <v>8</v>
      </c>
      <c r="G376" s="37" t="str">
        <f t="shared" si="83"/>
        <v>やりたい事が多すぎて、やることに収集がつかなくなる</v>
      </c>
      <c r="I376" s="79" t="s">
        <v>742</v>
      </c>
      <c r="J376" s="79" t="s">
        <v>739</v>
      </c>
    </row>
    <row r="377" spans="2:10">
      <c r="B377" s="54" t="str">
        <f t="shared" si="81"/>
        <v>19</v>
      </c>
      <c r="C377" s="54" t="str">
        <f t="shared" si="82"/>
        <v>空-31</v>
      </c>
      <c r="D377" s="16" t="s">
        <v>801</v>
      </c>
      <c r="E377" s="45">
        <v>1</v>
      </c>
      <c r="F377" s="45">
        <v>9</v>
      </c>
      <c r="G377" s="37" t="str">
        <f t="shared" si="83"/>
        <v>協調性がないと言われてしまう</v>
      </c>
      <c r="I377" s="79" t="s">
        <v>743</v>
      </c>
      <c r="J377" s="79" t="s">
        <v>740</v>
      </c>
    </row>
    <row r="378" spans="2:10">
      <c r="B378" s="74"/>
      <c r="C378" s="74"/>
      <c r="D378" s="8"/>
      <c r="E378" s="3"/>
      <c r="F378" s="41"/>
      <c r="G378" s="38"/>
      <c r="I378" s="77" t="s">
        <v>747</v>
      </c>
      <c r="J378" s="79" t="s">
        <v>744</v>
      </c>
    </row>
    <row r="379" spans="2:10">
      <c r="B379" s="54" t="str">
        <f t="shared" ref="B379:B387" si="84">E379&amp;F379</f>
        <v>21</v>
      </c>
      <c r="C379" s="54" t="str">
        <f>D379&amp;"-"&amp;3&amp;E379</f>
        <v>全-32</v>
      </c>
      <c r="D379" s="16" t="s">
        <v>803</v>
      </c>
      <c r="E379" s="40">
        <v>2</v>
      </c>
      <c r="F379" s="40">
        <v>1</v>
      </c>
      <c r="G379" s="37" t="str">
        <f>VLOOKUP(C379,$I$369:$J$395,2,FALSE)</f>
        <v>物事を大きく捉えれるが、その反面細かいことが苦手</v>
      </c>
      <c r="I379" s="77" t="s">
        <v>748</v>
      </c>
      <c r="J379" s="79" t="s">
        <v>745</v>
      </c>
    </row>
    <row r="380" spans="2:10">
      <c r="B380" s="54" t="str">
        <f t="shared" si="84"/>
        <v>22</v>
      </c>
      <c r="C380" s="54" t="str">
        <f t="shared" ref="C380:C387" si="85">D380&amp;"-"&amp;3&amp;E380</f>
        <v>創-32</v>
      </c>
      <c r="D380" s="16" t="s">
        <v>797</v>
      </c>
      <c r="E380" s="40">
        <v>2</v>
      </c>
      <c r="F380" s="40">
        <v>2</v>
      </c>
      <c r="G380" s="37" t="str">
        <f t="shared" ref="G380:G387" si="86">VLOOKUP(C380,$I$369:$J$395,2,FALSE)</f>
        <v>思うように人が動いてくれない事が多々ある</v>
      </c>
      <c r="I380" s="77" t="s">
        <v>749</v>
      </c>
      <c r="J380" s="79" t="s">
        <v>746</v>
      </c>
    </row>
    <row r="381" spans="2:10">
      <c r="B381" s="54" t="str">
        <f t="shared" si="84"/>
        <v>23</v>
      </c>
      <c r="C381" s="54" t="str">
        <f t="shared" si="85"/>
        <v>長-32</v>
      </c>
      <c r="D381" s="16" t="s">
        <v>800</v>
      </c>
      <c r="E381" s="40">
        <v>2</v>
      </c>
      <c r="F381" s="40">
        <v>3</v>
      </c>
      <c r="G381" s="37" t="str">
        <f t="shared" si="86"/>
        <v>自分の正義感で相手に立ち向かってしまう</v>
      </c>
      <c r="I381" s="77" t="s">
        <v>753</v>
      </c>
      <c r="J381" s="79" t="s">
        <v>750</v>
      </c>
    </row>
    <row r="382" spans="2:10">
      <c r="B382" s="54" t="str">
        <f t="shared" si="84"/>
        <v>24</v>
      </c>
      <c r="C382" s="54" t="str">
        <f t="shared" si="85"/>
        <v>守-32</v>
      </c>
      <c r="D382" s="16" t="s">
        <v>795</v>
      </c>
      <c r="E382" s="40">
        <v>2</v>
      </c>
      <c r="F382" s="45">
        <v>4</v>
      </c>
      <c r="G382" s="37" t="str">
        <f t="shared" si="86"/>
        <v>自分のペースが保てないとイライラしてしまう</v>
      </c>
      <c r="I382" s="77" t="s">
        <v>754</v>
      </c>
      <c r="J382" s="79" t="s">
        <v>751</v>
      </c>
    </row>
    <row r="383" spans="2:10">
      <c r="B383" s="54" t="str">
        <f t="shared" si="84"/>
        <v>25</v>
      </c>
      <c r="C383" s="54" t="str">
        <f t="shared" si="85"/>
        <v>公-32</v>
      </c>
      <c r="D383" s="16" t="s">
        <v>796</v>
      </c>
      <c r="E383" s="40">
        <v>2</v>
      </c>
      <c r="F383" s="45">
        <v>5</v>
      </c>
      <c r="G383" s="37" t="str">
        <f t="shared" si="86"/>
        <v>相手に合わせることが大事</v>
      </c>
      <c r="I383" s="77" t="s">
        <v>755</v>
      </c>
      <c r="J383" s="79" t="s">
        <v>752</v>
      </c>
    </row>
    <row r="384" spans="2:10">
      <c r="B384" s="54" t="str">
        <f t="shared" si="84"/>
        <v>26</v>
      </c>
      <c r="C384" s="54" t="str">
        <f t="shared" si="85"/>
        <v>王-32</v>
      </c>
      <c r="D384" s="16" t="s">
        <v>802</v>
      </c>
      <c r="E384" s="40">
        <v>2</v>
      </c>
      <c r="F384" s="45">
        <v>6</v>
      </c>
      <c r="G384" s="37" t="str">
        <f t="shared" si="86"/>
        <v>周りの人や環境との比較で悩む</v>
      </c>
      <c r="I384" s="77" t="s">
        <v>759</v>
      </c>
      <c r="J384" s="79" t="s">
        <v>756</v>
      </c>
    </row>
    <row r="385" spans="2:10">
      <c r="B385" s="54" t="str">
        <f t="shared" si="84"/>
        <v>27</v>
      </c>
      <c r="C385" s="54" t="str">
        <f t="shared" si="85"/>
        <v>匠-32</v>
      </c>
      <c r="D385" s="16" t="s">
        <v>798</v>
      </c>
      <c r="E385" s="40">
        <v>2</v>
      </c>
      <c r="F385" s="45">
        <v>7</v>
      </c>
      <c r="G385" s="37" t="str">
        <f t="shared" si="86"/>
        <v>自分の感覚で話すと、相手に真意が伝わらないことがある</v>
      </c>
      <c r="I385" s="77" t="s">
        <v>760</v>
      </c>
      <c r="J385" s="79" t="s">
        <v>757</v>
      </c>
    </row>
    <row r="386" spans="2:10">
      <c r="B386" s="54" t="str">
        <f t="shared" si="84"/>
        <v>28</v>
      </c>
      <c r="C386" s="54" t="str">
        <f t="shared" si="85"/>
        <v>空-32</v>
      </c>
      <c r="D386" s="16" t="s">
        <v>801</v>
      </c>
      <c r="E386" s="40">
        <v>2</v>
      </c>
      <c r="F386" s="45">
        <v>8</v>
      </c>
      <c r="G386" s="37" t="str">
        <f t="shared" si="86"/>
        <v>目的が不明確だと迷いやすい</v>
      </c>
      <c r="I386" s="77" t="s">
        <v>761</v>
      </c>
      <c r="J386" s="79" t="s">
        <v>758</v>
      </c>
    </row>
    <row r="387" spans="2:10">
      <c r="B387" s="54" t="str">
        <f t="shared" si="84"/>
        <v>29</v>
      </c>
      <c r="C387" s="54" t="str">
        <f t="shared" si="85"/>
        <v>智-32</v>
      </c>
      <c r="D387" s="16" t="s">
        <v>799</v>
      </c>
      <c r="E387" s="40">
        <v>2</v>
      </c>
      <c r="F387" s="45">
        <v>9</v>
      </c>
      <c r="G387" s="37" t="str">
        <f t="shared" si="86"/>
        <v>破壊魔的な部分がある</v>
      </c>
      <c r="I387" s="77" t="s">
        <v>765</v>
      </c>
      <c r="J387" s="79" t="s">
        <v>762</v>
      </c>
    </row>
    <row r="388" spans="2:10">
      <c r="B388" s="74"/>
      <c r="C388" s="74"/>
      <c r="D388" s="8"/>
      <c r="E388" s="19"/>
      <c r="F388" s="41"/>
      <c r="G388" s="38"/>
      <c r="I388" s="77" t="s">
        <v>766</v>
      </c>
      <c r="J388" s="79" t="s">
        <v>763</v>
      </c>
    </row>
    <row r="389" spans="2:10">
      <c r="B389" s="54" t="str">
        <f t="shared" ref="B389:B397" si="87">E389&amp;F389</f>
        <v>31</v>
      </c>
      <c r="C389" s="54" t="str">
        <f>D389&amp;"-"&amp;3&amp;E389</f>
        <v>智-33</v>
      </c>
      <c r="D389" s="16" t="s">
        <v>799</v>
      </c>
      <c r="E389" s="40">
        <v>3</v>
      </c>
      <c r="F389" s="40">
        <v>1</v>
      </c>
      <c r="G389" s="37" t="str">
        <f>VLOOKUP(C389,$I$369:$J$395,2,FALSE)</f>
        <v>積み上げてきたものを自分で責めて壊してしまう</v>
      </c>
      <c r="I389" s="77" t="s">
        <v>767</v>
      </c>
      <c r="J389" s="79" t="s">
        <v>764</v>
      </c>
    </row>
    <row r="390" spans="2:10">
      <c r="B390" s="54" t="str">
        <f t="shared" si="87"/>
        <v>32</v>
      </c>
      <c r="C390" s="54" t="str">
        <f t="shared" ref="C390:C397" si="88">D390&amp;"-"&amp;3&amp;E390</f>
        <v>王-33</v>
      </c>
      <c r="D390" s="16" t="s">
        <v>802</v>
      </c>
      <c r="E390" s="40">
        <v>3</v>
      </c>
      <c r="F390" s="40">
        <v>2</v>
      </c>
      <c r="G390" s="37" t="str">
        <f t="shared" ref="G390:G397" si="89">VLOOKUP(C390,$I$369:$J$395,2,FALSE)</f>
        <v>人の細かなことに気になってしまう</v>
      </c>
      <c r="I390" s="77" t="s">
        <v>771</v>
      </c>
      <c r="J390" s="79" t="s">
        <v>768</v>
      </c>
    </row>
    <row r="391" spans="2:10">
      <c r="B391" s="54" t="str">
        <f t="shared" si="87"/>
        <v>33</v>
      </c>
      <c r="C391" s="54" t="str">
        <f t="shared" si="88"/>
        <v>長-33</v>
      </c>
      <c r="D391" s="16" t="s">
        <v>800</v>
      </c>
      <c r="E391" s="40">
        <v>3</v>
      </c>
      <c r="F391" s="40">
        <v>3</v>
      </c>
      <c r="G391" s="37" t="str">
        <f t="shared" si="89"/>
        <v>ついつい上下関係をつけてしまう</v>
      </c>
      <c r="I391" s="77" t="s">
        <v>772</v>
      </c>
      <c r="J391" s="79" t="s">
        <v>769</v>
      </c>
    </row>
    <row r="392" spans="2:10">
      <c r="B392" s="54" t="str">
        <f t="shared" si="87"/>
        <v>34</v>
      </c>
      <c r="C392" s="54" t="str">
        <f t="shared" si="88"/>
        <v>創-33</v>
      </c>
      <c r="D392" s="16" t="s">
        <v>797</v>
      </c>
      <c r="E392" s="40">
        <v>3</v>
      </c>
      <c r="F392" s="45">
        <v>4</v>
      </c>
      <c r="G392" s="37" t="str">
        <f t="shared" si="89"/>
        <v>すぐに欲しい結果に結びつかない、結果を出すまで時間がかかる</v>
      </c>
      <c r="I392" s="77" t="s">
        <v>773</v>
      </c>
      <c r="J392" s="79" t="s">
        <v>770</v>
      </c>
    </row>
    <row r="393" spans="2:10">
      <c r="B393" s="54" t="str">
        <f t="shared" si="87"/>
        <v>35</v>
      </c>
      <c r="C393" s="54" t="str">
        <f t="shared" si="88"/>
        <v>匠-33</v>
      </c>
      <c r="D393" s="16" t="s">
        <v>798</v>
      </c>
      <c r="E393" s="40">
        <v>3</v>
      </c>
      <c r="F393" s="45">
        <v>5</v>
      </c>
      <c r="G393" s="37" t="str">
        <f t="shared" si="89"/>
        <v>追求しすぎて、悩みに悩んで鬱っぽくなりやすい</v>
      </c>
      <c r="I393" s="77" t="s">
        <v>777</v>
      </c>
      <c r="J393" s="79" t="s">
        <v>774</v>
      </c>
    </row>
    <row r="394" spans="2:10">
      <c r="B394" s="54" t="str">
        <f t="shared" si="87"/>
        <v>36</v>
      </c>
      <c r="C394" s="54" t="str">
        <f t="shared" si="88"/>
        <v>公-33</v>
      </c>
      <c r="D394" s="16" t="s">
        <v>796</v>
      </c>
      <c r="E394" s="40">
        <v>3</v>
      </c>
      <c r="F394" s="45">
        <v>6</v>
      </c>
      <c r="G394" s="37" t="str">
        <f t="shared" si="89"/>
        <v>人脈は浅く、広く持つ。横のつながりを大切にする</v>
      </c>
      <c r="I394" s="77" t="s">
        <v>778</v>
      </c>
      <c r="J394" s="79" t="s">
        <v>775</v>
      </c>
    </row>
    <row r="395" spans="2:10">
      <c r="B395" s="54" t="str">
        <f t="shared" si="87"/>
        <v>37</v>
      </c>
      <c r="C395" s="54" t="str">
        <f t="shared" si="88"/>
        <v>空-33</v>
      </c>
      <c r="D395" s="16" t="s">
        <v>801</v>
      </c>
      <c r="E395" s="40">
        <v>3</v>
      </c>
      <c r="F395" s="45">
        <v>7</v>
      </c>
      <c r="G395" s="37" t="str">
        <f t="shared" si="89"/>
        <v>使命感がないと何をすればいいかわからなくなる</v>
      </c>
      <c r="I395" s="77" t="s">
        <v>779</v>
      </c>
      <c r="J395" s="79" t="s">
        <v>776</v>
      </c>
    </row>
    <row r="396" spans="2:10">
      <c r="B396" s="54" t="str">
        <f t="shared" si="87"/>
        <v>38</v>
      </c>
      <c r="C396" s="54" t="str">
        <f t="shared" si="88"/>
        <v>守-33</v>
      </c>
      <c r="D396" s="16" t="s">
        <v>795</v>
      </c>
      <c r="E396" s="40">
        <v>3</v>
      </c>
      <c r="F396" s="45">
        <v>8</v>
      </c>
      <c r="G396" s="37" t="str">
        <f t="shared" si="89"/>
        <v>人のために何ができているか分からなくなると落ち込んでいく</v>
      </c>
    </row>
    <row r="397" spans="2:10">
      <c r="B397" s="54" t="str">
        <f t="shared" si="87"/>
        <v>39</v>
      </c>
      <c r="C397" s="54" t="str">
        <f t="shared" si="88"/>
        <v>全-33</v>
      </c>
      <c r="D397" s="16" t="s">
        <v>803</v>
      </c>
      <c r="E397" s="40">
        <v>3</v>
      </c>
      <c r="F397" s="45">
        <v>9</v>
      </c>
      <c r="G397" s="37" t="str">
        <f t="shared" si="89"/>
        <v>周りが自分の思うように動かず悩みやすい</v>
      </c>
    </row>
    <row r="398" spans="2:10">
      <c r="F398" s="43"/>
    </row>
    <row r="399" spans="2:10">
      <c r="F399" s="44"/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AH78"/>
  <sheetViews>
    <sheetView zoomScale="80" zoomScaleNormal="80" workbookViewId="0"/>
  </sheetViews>
  <sheetFormatPr baseColWidth="10" defaultColWidth="8.83203125" defaultRowHeight="18"/>
  <cols>
    <col min="1" max="1" width="8.83203125" style="2"/>
    <col min="2" max="2" width="17" style="2" customWidth="1"/>
    <col min="3" max="3" width="6.1640625" style="2" bestFit="1" customWidth="1"/>
    <col min="4" max="11" width="6.83203125" style="2" bestFit="1" customWidth="1"/>
    <col min="12" max="12" width="8" style="2" bestFit="1" customWidth="1"/>
    <col min="13" max="21" width="6.83203125" style="2" bestFit="1" customWidth="1"/>
    <col min="22" max="22" width="8" style="2" bestFit="1" customWidth="1"/>
    <col min="23" max="31" width="6.83203125" style="2" bestFit="1" customWidth="1"/>
    <col min="32" max="32" width="8" style="2" bestFit="1" customWidth="1"/>
    <col min="33" max="34" width="8.33203125" style="2" customWidth="1"/>
    <col min="35" max="16384" width="8.83203125" style="2"/>
  </cols>
  <sheetData>
    <row r="1" spans="2:33" ht="20" customHeight="1"/>
    <row r="2" spans="2:33">
      <c r="B2" s="2" t="s">
        <v>2</v>
      </c>
    </row>
    <row r="3" spans="2:33">
      <c r="B3" s="55"/>
      <c r="C3" s="107" t="s">
        <v>790</v>
      </c>
      <c r="D3" s="107"/>
      <c r="E3" s="107"/>
      <c r="F3" s="107"/>
      <c r="G3" s="107"/>
      <c r="H3" s="107"/>
      <c r="I3" s="107"/>
      <c r="J3" s="107"/>
      <c r="K3" s="107"/>
      <c r="L3" s="105"/>
      <c r="M3" s="104" t="s">
        <v>64</v>
      </c>
      <c r="N3" s="104"/>
      <c r="O3" s="104"/>
      <c r="P3" s="104"/>
      <c r="Q3" s="104"/>
      <c r="R3" s="104"/>
      <c r="S3" s="104"/>
      <c r="T3" s="104"/>
      <c r="U3" s="104"/>
      <c r="V3" s="104"/>
      <c r="W3" s="105" t="s">
        <v>789</v>
      </c>
      <c r="X3" s="102"/>
      <c r="Y3" s="102"/>
      <c r="Z3" s="102"/>
      <c r="AA3" s="102"/>
      <c r="AB3" s="102"/>
      <c r="AC3" s="102"/>
      <c r="AD3" s="102"/>
      <c r="AE3" s="102"/>
      <c r="AF3" s="102"/>
      <c r="AG3" s="106" t="s">
        <v>794</v>
      </c>
    </row>
    <row r="4" spans="2:33">
      <c r="B4" s="56"/>
      <c r="C4" s="28" t="s">
        <v>54</v>
      </c>
      <c r="D4" s="28" t="s">
        <v>55</v>
      </c>
      <c r="E4" s="28" t="s">
        <v>56</v>
      </c>
      <c r="F4" s="28" t="s">
        <v>57</v>
      </c>
      <c r="G4" s="25" t="s">
        <v>58</v>
      </c>
      <c r="H4" s="25" t="s">
        <v>59</v>
      </c>
      <c r="I4" s="25" t="s">
        <v>60</v>
      </c>
      <c r="J4" s="25" t="s">
        <v>61</v>
      </c>
      <c r="K4" s="25" t="s">
        <v>62</v>
      </c>
      <c r="L4" s="25" t="s">
        <v>63</v>
      </c>
      <c r="M4" s="30" t="s">
        <v>54</v>
      </c>
      <c r="N4" s="30" t="s">
        <v>55</v>
      </c>
      <c r="O4" s="30" t="s">
        <v>56</v>
      </c>
      <c r="P4" s="30" t="s">
        <v>57</v>
      </c>
      <c r="Q4" s="30" t="s">
        <v>58</v>
      </c>
      <c r="R4" s="30" t="s">
        <v>59</v>
      </c>
      <c r="S4" s="30" t="s">
        <v>60</v>
      </c>
      <c r="T4" s="30" t="s">
        <v>61</v>
      </c>
      <c r="U4" s="30" t="s">
        <v>62</v>
      </c>
      <c r="V4" s="30" t="s">
        <v>63</v>
      </c>
      <c r="W4" s="18" t="s">
        <v>54</v>
      </c>
      <c r="X4" s="28" t="s">
        <v>55</v>
      </c>
      <c r="Y4" s="28" t="s">
        <v>56</v>
      </c>
      <c r="Z4" s="28" t="s">
        <v>57</v>
      </c>
      <c r="AA4" s="28" t="s">
        <v>58</v>
      </c>
      <c r="AB4" s="28" t="s">
        <v>59</v>
      </c>
      <c r="AC4" s="28" t="s">
        <v>60</v>
      </c>
      <c r="AD4" s="28" t="s">
        <v>61</v>
      </c>
      <c r="AE4" s="28" t="s">
        <v>62</v>
      </c>
      <c r="AF4" s="25" t="s">
        <v>63</v>
      </c>
      <c r="AG4" s="107"/>
    </row>
    <row r="5" spans="2:33">
      <c r="B5" s="28" t="s">
        <v>93</v>
      </c>
      <c r="C5" s="28" t="str">
        <f>IF(B5=ZeroTest!$C$5,ZeroTest!$G$17,"")</f>
        <v/>
      </c>
      <c r="D5" s="28" t="str">
        <f>IF(B5=ZeroTest!$C$5,ZeroTest!$G$18,"")</f>
        <v/>
      </c>
      <c r="E5" s="28" t="str">
        <f>IF(B5=ZeroTest!$C$5,ZeroTest!$G$19,"")</f>
        <v/>
      </c>
      <c r="F5" s="28" t="str">
        <f>IF(B5=ZeroTest!$C$5,ZeroTest!$G$20,"")</f>
        <v/>
      </c>
      <c r="G5" s="28" t="str">
        <f>IF(B5=ZeroTest!$C$5,ZeroTest!$G$21,"")</f>
        <v/>
      </c>
      <c r="H5" s="28" t="str">
        <f>IF(B5=ZeroTest!$C$5,ZeroTest!$G$22,"")</f>
        <v/>
      </c>
      <c r="I5" s="28" t="str">
        <f>IF(B5=ZeroTest!$C$5,ZeroTest!$G$23,"")</f>
        <v/>
      </c>
      <c r="J5" s="28" t="str">
        <f>IF(B5=ZeroTest!$C$5,ZeroTest!$G$24,"")</f>
        <v/>
      </c>
      <c r="K5" s="28" t="str">
        <f>IF(B5=ZeroTest!$C$5,ZeroTest!$G$25,"")</f>
        <v/>
      </c>
      <c r="L5" s="25" t="str">
        <f>IF(B5=ZeroTest!$C$5,ZeroTest!$G$26,"")</f>
        <v/>
      </c>
      <c r="M5" s="30">
        <v>4</v>
      </c>
      <c r="N5" s="30">
        <v>6</v>
      </c>
      <c r="O5" s="30">
        <v>9</v>
      </c>
      <c r="P5" s="30">
        <v>3</v>
      </c>
      <c r="Q5" s="30">
        <v>8</v>
      </c>
      <c r="R5" s="30">
        <v>6</v>
      </c>
      <c r="S5" s="30">
        <v>2</v>
      </c>
      <c r="T5" s="30">
        <v>2</v>
      </c>
      <c r="U5" s="30">
        <v>5</v>
      </c>
      <c r="V5" s="30">
        <v>9</v>
      </c>
      <c r="W5" s="26" t="str">
        <f t="shared" ref="W5:W13" si="0">IF(C5=M5,1,"0")</f>
        <v>0</v>
      </c>
      <c r="X5" s="28" t="str">
        <f t="shared" ref="X5:X13" si="1">IF(D5=N5,1,"0")</f>
        <v>0</v>
      </c>
      <c r="Y5" s="28" t="str">
        <f t="shared" ref="Y5:Y13" si="2">IF(E5=O5,1,"0")</f>
        <v>0</v>
      </c>
      <c r="Z5" s="28" t="str">
        <f t="shared" ref="Z5:Z13" si="3">IF(F5=P5,1,"0")</f>
        <v>0</v>
      </c>
      <c r="AA5" s="18" t="str">
        <f t="shared" ref="AA5:AA13" si="4">IF(G5=Q5,1,"0")</f>
        <v>0</v>
      </c>
      <c r="AB5" s="18" t="str">
        <f t="shared" ref="AB5:AF13" si="5">IF(H5=R5,1,"0")</f>
        <v>0</v>
      </c>
      <c r="AC5" s="18" t="str">
        <f t="shared" si="5"/>
        <v>0</v>
      </c>
      <c r="AD5" s="18" t="str">
        <f t="shared" si="5"/>
        <v>0</v>
      </c>
      <c r="AE5" s="18" t="str">
        <f t="shared" si="5"/>
        <v>0</v>
      </c>
      <c r="AF5" s="26" t="str">
        <f t="shared" si="5"/>
        <v>0</v>
      </c>
      <c r="AG5" s="57" t="str">
        <f>IF(B5=ZeroTest!$C$5,((W5+X5+Y5+Z5+AA5+AB5+AC5+AD5+AE5+AF5)/10),"")</f>
        <v/>
      </c>
    </row>
    <row r="6" spans="2:33">
      <c r="B6" s="28" t="s">
        <v>85</v>
      </c>
      <c r="C6" s="28">
        <f>IF(B6=ZeroTest!$C$5,ZeroTest!$G$17,"")</f>
        <v>4</v>
      </c>
      <c r="D6" s="28">
        <f>IF(B6=ZeroTest!$C$5,ZeroTest!$G$18,"")</f>
        <v>1</v>
      </c>
      <c r="E6" s="28">
        <f>IF(B6=ZeroTest!$C$5,ZeroTest!$G$19,"")</f>
        <v>1</v>
      </c>
      <c r="F6" s="28">
        <f>IF(B6=ZeroTest!$C$5,ZeroTest!$G$20,"")</f>
        <v>1</v>
      </c>
      <c r="G6" s="28">
        <f>IF(B6=ZeroTest!$C$5,ZeroTest!$G$21,"")</f>
        <v>1</v>
      </c>
      <c r="H6" s="28">
        <f>IF(B6=ZeroTest!$C$5,ZeroTest!$G$22,"")</f>
        <v>1</v>
      </c>
      <c r="I6" s="28">
        <f>IF(B6=ZeroTest!$C$5,ZeroTest!$G$23,"")</f>
        <v>1</v>
      </c>
      <c r="J6" s="28">
        <f>IF(B6=ZeroTest!$C$5,ZeroTest!$G$24,"")</f>
        <v>1</v>
      </c>
      <c r="K6" s="28">
        <f>IF(B6=ZeroTest!$C$5,ZeroTest!$G$25,"")</f>
        <v>1</v>
      </c>
      <c r="L6" s="25">
        <f>IF(B6=ZeroTest!$C$5,ZeroTest!$G$26,"")</f>
        <v>1</v>
      </c>
      <c r="M6" s="30">
        <v>2</v>
      </c>
      <c r="N6" s="30">
        <v>2</v>
      </c>
      <c r="O6" s="30">
        <v>6</v>
      </c>
      <c r="P6" s="30">
        <v>2</v>
      </c>
      <c r="Q6" s="30">
        <v>1</v>
      </c>
      <c r="R6" s="30">
        <v>5</v>
      </c>
      <c r="S6" s="30">
        <v>3</v>
      </c>
      <c r="T6" s="30">
        <v>6</v>
      </c>
      <c r="U6" s="30">
        <v>4</v>
      </c>
      <c r="V6" s="30">
        <v>2</v>
      </c>
      <c r="W6" s="26" t="str">
        <f t="shared" si="0"/>
        <v>0</v>
      </c>
      <c r="X6" s="28" t="str">
        <f t="shared" si="1"/>
        <v>0</v>
      </c>
      <c r="Y6" s="28" t="str">
        <f t="shared" si="2"/>
        <v>0</v>
      </c>
      <c r="Z6" s="28" t="str">
        <f t="shared" si="3"/>
        <v>0</v>
      </c>
      <c r="AA6" s="18">
        <f t="shared" si="4"/>
        <v>1</v>
      </c>
      <c r="AB6" s="18" t="str">
        <f>IF(H6=R6,1,"0")</f>
        <v>0</v>
      </c>
      <c r="AC6" s="18" t="str">
        <f t="shared" si="5"/>
        <v>0</v>
      </c>
      <c r="AD6" s="18" t="str">
        <f t="shared" si="5"/>
        <v>0</v>
      </c>
      <c r="AE6" s="18" t="str">
        <f t="shared" si="5"/>
        <v>0</v>
      </c>
      <c r="AF6" s="26" t="str">
        <f t="shared" si="5"/>
        <v>0</v>
      </c>
      <c r="AG6" s="57">
        <f>IF(B6=ZeroTest!$C$5,((W6+X6+Y6+Z6+AA6+AB6+AC6+AD6+AE6+AF6)/10),"")</f>
        <v>0.1</v>
      </c>
    </row>
    <row r="7" spans="2:33">
      <c r="B7" s="28" t="s">
        <v>87</v>
      </c>
      <c r="C7" s="28" t="str">
        <f>IF(B7=ZeroTest!$C$5,ZeroTest!$G$17,"")</f>
        <v/>
      </c>
      <c r="D7" s="28" t="str">
        <f>IF(B7=ZeroTest!$C$5,ZeroTest!$G$18,"")</f>
        <v/>
      </c>
      <c r="E7" s="28" t="str">
        <f>IF(B7=ZeroTest!$C$5,ZeroTest!$G$19,"")</f>
        <v/>
      </c>
      <c r="F7" s="28" t="str">
        <f>IF(B7=ZeroTest!$C$5,ZeroTest!$G$20,"")</f>
        <v/>
      </c>
      <c r="G7" s="28" t="str">
        <f>IF(B7=ZeroTest!$C$5,ZeroTest!$G$21,"")</f>
        <v/>
      </c>
      <c r="H7" s="28" t="str">
        <f>IF(B7=ZeroTest!$C$5,ZeroTest!$G$22,"")</f>
        <v/>
      </c>
      <c r="I7" s="28" t="str">
        <f>IF(B7=ZeroTest!$C$5,ZeroTest!$G$23,"")</f>
        <v/>
      </c>
      <c r="J7" s="28" t="str">
        <f>IF(B7=ZeroTest!$C$5,ZeroTest!$G$24,"")</f>
        <v/>
      </c>
      <c r="K7" s="28" t="str">
        <f>IF(B7=ZeroTest!$C$5,ZeroTest!$G$25,"")</f>
        <v/>
      </c>
      <c r="L7" s="25" t="str">
        <f>IF(B7=ZeroTest!$C$5,ZeroTest!$G$26,"")</f>
        <v/>
      </c>
      <c r="M7" s="30">
        <v>3</v>
      </c>
      <c r="N7" s="30">
        <v>3</v>
      </c>
      <c r="O7" s="30">
        <v>2</v>
      </c>
      <c r="P7" s="30">
        <v>1</v>
      </c>
      <c r="Q7" s="30">
        <v>3</v>
      </c>
      <c r="R7" s="58">
        <v>3</v>
      </c>
      <c r="S7" s="58">
        <v>6</v>
      </c>
      <c r="T7" s="58">
        <v>5</v>
      </c>
      <c r="U7" s="58">
        <v>2</v>
      </c>
      <c r="V7" s="58">
        <v>6</v>
      </c>
      <c r="W7" s="26" t="str">
        <f t="shared" si="0"/>
        <v>0</v>
      </c>
      <c r="X7" s="28" t="str">
        <f t="shared" si="1"/>
        <v>0</v>
      </c>
      <c r="Y7" s="28" t="str">
        <f t="shared" si="2"/>
        <v>0</v>
      </c>
      <c r="Z7" s="28" t="str">
        <f t="shared" si="3"/>
        <v>0</v>
      </c>
      <c r="AA7" s="18" t="str">
        <f t="shared" si="4"/>
        <v>0</v>
      </c>
      <c r="AB7" s="18" t="str">
        <f t="shared" si="5"/>
        <v>0</v>
      </c>
      <c r="AC7" s="18" t="str">
        <f t="shared" si="5"/>
        <v>0</v>
      </c>
      <c r="AD7" s="18" t="str">
        <f t="shared" si="5"/>
        <v>0</v>
      </c>
      <c r="AE7" s="18" t="str">
        <f t="shared" si="5"/>
        <v>0</v>
      </c>
      <c r="AF7" s="26" t="str">
        <f t="shared" si="5"/>
        <v>0</v>
      </c>
      <c r="AG7" s="57" t="str">
        <f>IF(B7=ZeroTest!$C$5,((W7+X7+Y7+Z7+AA7+AB7+AC7+AD7+AE7+AF7)/10),"")</f>
        <v/>
      </c>
    </row>
    <row r="8" spans="2:33">
      <c r="B8" s="28" t="s">
        <v>99</v>
      </c>
      <c r="C8" s="28" t="str">
        <f>IF(B8=ZeroTest!$C$5,ZeroTest!$G$17,"")</f>
        <v/>
      </c>
      <c r="D8" s="28" t="str">
        <f>IF(B8=ZeroTest!$C$5,ZeroTest!$G$18,"")</f>
        <v/>
      </c>
      <c r="E8" s="28" t="str">
        <f>IF(B8=ZeroTest!$C$5,ZeroTest!$G$19,"")</f>
        <v/>
      </c>
      <c r="F8" s="28" t="str">
        <f>IF(B8=ZeroTest!$C$5,ZeroTest!$G$20,"")</f>
        <v/>
      </c>
      <c r="G8" s="28" t="str">
        <f>IF(B8=ZeroTest!$C$5,ZeroTest!$G$21,"")</f>
        <v/>
      </c>
      <c r="H8" s="28" t="str">
        <f>IF(B8=ZeroTest!$C$5,ZeroTest!$G$22,"")</f>
        <v/>
      </c>
      <c r="I8" s="28" t="str">
        <f>IF(B8=ZeroTest!$C$5,ZeroTest!$G$23,"")</f>
        <v/>
      </c>
      <c r="J8" s="28" t="str">
        <f>IF(B8=ZeroTest!$C$5,ZeroTest!$G$24,"")</f>
        <v/>
      </c>
      <c r="K8" s="28" t="str">
        <f>IF(B8=ZeroTest!$C$5,ZeroTest!$G$25,"")</f>
        <v/>
      </c>
      <c r="L8" s="25" t="str">
        <f>IF(B8=ZeroTest!$C$5,ZeroTest!$G$26,"")</f>
        <v/>
      </c>
      <c r="M8" s="58">
        <v>5</v>
      </c>
      <c r="N8" s="58">
        <v>9</v>
      </c>
      <c r="O8" s="58">
        <v>3</v>
      </c>
      <c r="P8" s="58">
        <v>7</v>
      </c>
      <c r="Q8" s="58">
        <v>5</v>
      </c>
      <c r="R8" s="58">
        <v>7</v>
      </c>
      <c r="S8" s="58">
        <v>5</v>
      </c>
      <c r="T8" s="58">
        <v>7</v>
      </c>
      <c r="U8" s="58">
        <v>8</v>
      </c>
      <c r="V8" s="58">
        <v>1</v>
      </c>
      <c r="W8" s="26" t="str">
        <f t="shared" si="0"/>
        <v>0</v>
      </c>
      <c r="X8" s="28" t="str">
        <f t="shared" si="1"/>
        <v>0</v>
      </c>
      <c r="Y8" s="28" t="str">
        <f t="shared" si="2"/>
        <v>0</v>
      </c>
      <c r="Z8" s="28" t="str">
        <f t="shared" si="3"/>
        <v>0</v>
      </c>
      <c r="AA8" s="18" t="str">
        <f t="shared" si="4"/>
        <v>0</v>
      </c>
      <c r="AB8" s="18" t="str">
        <f t="shared" si="5"/>
        <v>0</v>
      </c>
      <c r="AC8" s="18" t="str">
        <f t="shared" si="5"/>
        <v>0</v>
      </c>
      <c r="AD8" s="18" t="str">
        <f t="shared" si="5"/>
        <v>0</v>
      </c>
      <c r="AE8" s="18" t="str">
        <f t="shared" si="5"/>
        <v>0</v>
      </c>
      <c r="AF8" s="26" t="str">
        <f t="shared" si="5"/>
        <v>0</v>
      </c>
      <c r="AG8" s="57" t="str">
        <f>IF(B8=ZeroTest!$C$5,((W8+X8+Y8+Z8+AA8+AB8+AC8+AD8+AE8+AF8)/10),"")</f>
        <v/>
      </c>
    </row>
    <row r="9" spans="2:33">
      <c r="B9" s="28" t="s">
        <v>91</v>
      </c>
      <c r="C9" s="28" t="str">
        <f>IF(B9=ZeroTest!$C$5,ZeroTest!$G$17,"")</f>
        <v/>
      </c>
      <c r="D9" s="28" t="str">
        <f>IF(B9=ZeroTest!$C$5,ZeroTest!$G$18,"")</f>
        <v/>
      </c>
      <c r="E9" s="28" t="str">
        <f>IF(B9=ZeroTest!$C$5,ZeroTest!$G$19,"")</f>
        <v/>
      </c>
      <c r="F9" s="28" t="str">
        <f>IF(B9=ZeroTest!$C$5,ZeroTest!$G$20,"")</f>
        <v/>
      </c>
      <c r="G9" s="28" t="str">
        <f>IF(B9=ZeroTest!$C$5,ZeroTest!$G$21,"")</f>
        <v/>
      </c>
      <c r="H9" s="28" t="str">
        <f>IF(B9=ZeroTest!$C$5,ZeroTest!$G$22,"")</f>
        <v/>
      </c>
      <c r="I9" s="28" t="str">
        <f>IF(B9=ZeroTest!$C$5,ZeroTest!$G$23,"")</f>
        <v/>
      </c>
      <c r="J9" s="28" t="str">
        <f>IF(B9=ZeroTest!$C$5,ZeroTest!$G$24,"")</f>
        <v/>
      </c>
      <c r="K9" s="28" t="str">
        <f>IF(B9=ZeroTest!$C$5,ZeroTest!$G$25,"")</f>
        <v/>
      </c>
      <c r="L9" s="25" t="str">
        <f>IF(B9=ZeroTest!$C$5,ZeroTest!$G$26,"")</f>
        <v/>
      </c>
      <c r="M9" s="58">
        <v>8</v>
      </c>
      <c r="N9" s="58">
        <v>5</v>
      </c>
      <c r="O9" s="58">
        <v>5</v>
      </c>
      <c r="P9" s="58">
        <v>4</v>
      </c>
      <c r="Q9" s="58">
        <v>6</v>
      </c>
      <c r="R9" s="58">
        <v>1</v>
      </c>
      <c r="S9" s="58">
        <v>4</v>
      </c>
      <c r="T9" s="58">
        <v>8</v>
      </c>
      <c r="U9" s="58">
        <v>1</v>
      </c>
      <c r="V9" s="58">
        <v>7</v>
      </c>
      <c r="W9" s="26" t="str">
        <f t="shared" si="0"/>
        <v>0</v>
      </c>
      <c r="X9" s="28" t="str">
        <f t="shared" si="1"/>
        <v>0</v>
      </c>
      <c r="Y9" s="28" t="str">
        <f t="shared" si="2"/>
        <v>0</v>
      </c>
      <c r="Z9" s="28" t="str">
        <f t="shared" si="3"/>
        <v>0</v>
      </c>
      <c r="AA9" s="18" t="str">
        <f t="shared" si="4"/>
        <v>0</v>
      </c>
      <c r="AB9" s="18" t="str">
        <f t="shared" si="5"/>
        <v>0</v>
      </c>
      <c r="AC9" s="18" t="str">
        <f t="shared" si="5"/>
        <v>0</v>
      </c>
      <c r="AD9" s="18" t="str">
        <f t="shared" si="5"/>
        <v>0</v>
      </c>
      <c r="AE9" s="18" t="str">
        <f t="shared" si="5"/>
        <v>0</v>
      </c>
      <c r="AF9" s="26" t="str">
        <f t="shared" si="5"/>
        <v>0</v>
      </c>
      <c r="AG9" s="57" t="str">
        <f>IF(B9=ZeroTest!$C$5,((W9+X9+Y9+Z9+AA9+AB9+AC9+AD9+AE9+AF9)/10),"")</f>
        <v/>
      </c>
    </row>
    <row r="10" spans="2:33">
      <c r="B10" s="28" t="s">
        <v>83</v>
      </c>
      <c r="C10" s="28" t="str">
        <f>IF(B10=ZeroTest!$C$5,ZeroTest!$G$17,"")</f>
        <v/>
      </c>
      <c r="D10" s="28" t="str">
        <f>IF(B10=ZeroTest!$C$5,ZeroTest!$G$18,"")</f>
        <v/>
      </c>
      <c r="E10" s="28" t="str">
        <f>IF(B10=ZeroTest!$C$5,ZeroTest!$G$19,"")</f>
        <v/>
      </c>
      <c r="F10" s="28" t="str">
        <f>IF(B10=ZeroTest!$C$5,ZeroTest!$G$20,"")</f>
        <v/>
      </c>
      <c r="G10" s="28" t="str">
        <f>IF(B10=ZeroTest!$C$5,ZeroTest!$G$21,"")</f>
        <v/>
      </c>
      <c r="H10" s="28" t="str">
        <f>IF(B10=ZeroTest!$C$5,ZeroTest!$G$22,"")</f>
        <v/>
      </c>
      <c r="I10" s="28" t="str">
        <f>IF(B10=ZeroTest!$C$5,ZeroTest!$G$23,"")</f>
        <v/>
      </c>
      <c r="J10" s="28" t="str">
        <f>IF(B10=ZeroTest!$C$5,ZeroTest!$G$24,"")</f>
        <v/>
      </c>
      <c r="K10" s="28" t="str">
        <f>IF(B10=ZeroTest!$C$5,ZeroTest!$G$25,"")</f>
        <v/>
      </c>
      <c r="L10" s="25" t="str">
        <f>IF(B10=ZeroTest!$C$5,ZeroTest!$G$26,"")</f>
        <v/>
      </c>
      <c r="M10" s="58">
        <v>1</v>
      </c>
      <c r="N10" s="58">
        <v>1</v>
      </c>
      <c r="O10" s="58">
        <v>4</v>
      </c>
      <c r="P10" s="58">
        <v>6</v>
      </c>
      <c r="Q10" s="58">
        <v>7</v>
      </c>
      <c r="R10" s="58">
        <v>8</v>
      </c>
      <c r="S10" s="58">
        <v>7</v>
      </c>
      <c r="T10" s="58">
        <v>1</v>
      </c>
      <c r="U10" s="58">
        <v>6</v>
      </c>
      <c r="V10" s="58">
        <v>3</v>
      </c>
      <c r="W10" s="26" t="str">
        <f t="shared" si="0"/>
        <v>0</v>
      </c>
      <c r="X10" s="28" t="str">
        <f t="shared" si="1"/>
        <v>0</v>
      </c>
      <c r="Y10" s="28" t="str">
        <f t="shared" si="2"/>
        <v>0</v>
      </c>
      <c r="Z10" s="28" t="str">
        <f t="shared" si="3"/>
        <v>0</v>
      </c>
      <c r="AA10" s="18" t="str">
        <f t="shared" si="4"/>
        <v>0</v>
      </c>
      <c r="AB10" s="18" t="str">
        <f t="shared" si="5"/>
        <v>0</v>
      </c>
      <c r="AC10" s="18" t="str">
        <f t="shared" si="5"/>
        <v>0</v>
      </c>
      <c r="AD10" s="18" t="str">
        <f t="shared" si="5"/>
        <v>0</v>
      </c>
      <c r="AE10" s="18" t="str">
        <f t="shared" si="5"/>
        <v>0</v>
      </c>
      <c r="AF10" s="26" t="str">
        <f t="shared" si="5"/>
        <v>0</v>
      </c>
      <c r="AG10" s="57" t="str">
        <f>IF(B10=ZeroTest!$C$5,((W10+X10+Y10+Z10+AA10+AB10+AC10+AD10+AE10+AF10)/10),"")</f>
        <v/>
      </c>
    </row>
    <row r="11" spans="2:33">
      <c r="B11" s="28" t="s">
        <v>97</v>
      </c>
      <c r="C11" s="28" t="str">
        <f>IF(B11=ZeroTest!$C$5,ZeroTest!$G$17,"")</f>
        <v/>
      </c>
      <c r="D11" s="28" t="str">
        <f>IF(B11=ZeroTest!$C$5,ZeroTest!$G$18,"")</f>
        <v/>
      </c>
      <c r="E11" s="28" t="str">
        <f>IF(B11=ZeroTest!$C$5,ZeroTest!$G$19,"")</f>
        <v/>
      </c>
      <c r="F11" s="28" t="str">
        <f>IF(B11=ZeroTest!$C$5,ZeroTest!$G$20,"")</f>
        <v/>
      </c>
      <c r="G11" s="28" t="str">
        <f>IF(B11=ZeroTest!$C$5,ZeroTest!$G$21,"")</f>
        <v/>
      </c>
      <c r="H11" s="28" t="str">
        <f>IF(B11=ZeroTest!$C$5,ZeroTest!$G$22,"")</f>
        <v/>
      </c>
      <c r="I11" s="28" t="str">
        <f>IF(B11=ZeroTest!$C$5,ZeroTest!$G$23,"")</f>
        <v/>
      </c>
      <c r="J11" s="28" t="str">
        <f>IF(B11=ZeroTest!$C$5,ZeroTest!$G$24,"")</f>
        <v/>
      </c>
      <c r="K11" s="28" t="str">
        <f>IF(B11=ZeroTest!$C$5,ZeroTest!$G$25,"")</f>
        <v/>
      </c>
      <c r="L11" s="25" t="str">
        <f>IF(B11=ZeroTest!$C$5,ZeroTest!$G$26,"")</f>
        <v/>
      </c>
      <c r="M11" s="58">
        <v>9</v>
      </c>
      <c r="N11" s="58">
        <v>8</v>
      </c>
      <c r="O11" s="58">
        <v>7</v>
      </c>
      <c r="P11" s="58">
        <v>8</v>
      </c>
      <c r="Q11" s="58">
        <v>4</v>
      </c>
      <c r="R11" s="58">
        <v>2</v>
      </c>
      <c r="S11" s="58">
        <v>9</v>
      </c>
      <c r="T11" s="58">
        <v>9</v>
      </c>
      <c r="U11" s="58">
        <v>3</v>
      </c>
      <c r="V11" s="58">
        <v>4</v>
      </c>
      <c r="W11" s="26" t="str">
        <f t="shared" si="0"/>
        <v>0</v>
      </c>
      <c r="X11" s="28" t="str">
        <f t="shared" si="1"/>
        <v>0</v>
      </c>
      <c r="Y11" s="28" t="str">
        <f t="shared" si="2"/>
        <v>0</v>
      </c>
      <c r="Z11" s="28" t="str">
        <f t="shared" si="3"/>
        <v>0</v>
      </c>
      <c r="AA11" s="18" t="str">
        <f t="shared" si="4"/>
        <v>0</v>
      </c>
      <c r="AB11" s="18" t="str">
        <f t="shared" si="5"/>
        <v>0</v>
      </c>
      <c r="AC11" s="18" t="str">
        <f t="shared" si="5"/>
        <v>0</v>
      </c>
      <c r="AD11" s="18" t="str">
        <f t="shared" si="5"/>
        <v>0</v>
      </c>
      <c r="AE11" s="18" t="str">
        <f t="shared" si="5"/>
        <v>0</v>
      </c>
      <c r="AF11" s="26" t="str">
        <f t="shared" si="5"/>
        <v>0</v>
      </c>
      <c r="AG11" s="57" t="str">
        <f>IF(B11=ZeroTest!$C$5,((W11+X11+Y11+Z11+AA11+AB11+AC11+AD11+AE11+AF11)/10),"")</f>
        <v/>
      </c>
    </row>
    <row r="12" spans="2:33">
      <c r="B12" s="28" t="s">
        <v>89</v>
      </c>
      <c r="C12" s="28" t="str">
        <f>IF(B12=ZeroTest!$C$5,ZeroTest!$G$17,"")</f>
        <v/>
      </c>
      <c r="D12" s="28" t="str">
        <f>IF(B12=ZeroTest!$C$5,ZeroTest!$G$18,"")</f>
        <v/>
      </c>
      <c r="E12" s="28" t="str">
        <f>IF(B12=ZeroTest!$C$5,ZeroTest!$G$19,"")</f>
        <v/>
      </c>
      <c r="F12" s="28" t="str">
        <f>IF(B12=ZeroTest!$C$5,ZeroTest!$G$20,"")</f>
        <v/>
      </c>
      <c r="G12" s="28" t="str">
        <f>IF(B12=ZeroTest!$C$5,ZeroTest!$G$21,"")</f>
        <v/>
      </c>
      <c r="H12" s="28" t="str">
        <f>IF(B12=ZeroTest!$C$5,ZeroTest!$G$22,"")</f>
        <v/>
      </c>
      <c r="I12" s="28" t="str">
        <f>IF(B12=ZeroTest!$C$5,ZeroTest!$G$23,"")</f>
        <v/>
      </c>
      <c r="J12" s="28" t="str">
        <f>IF(B12=ZeroTest!$C$5,ZeroTest!$G$24,"")</f>
        <v/>
      </c>
      <c r="K12" s="28" t="str">
        <f>IF(B12=ZeroTest!$C$5,ZeroTest!$G$25,"")</f>
        <v/>
      </c>
      <c r="L12" s="25" t="str">
        <f>IF(B12=ZeroTest!$C$5,ZeroTest!$G$26,"")</f>
        <v/>
      </c>
      <c r="M12" s="58">
        <v>6</v>
      </c>
      <c r="N12" s="58">
        <v>4</v>
      </c>
      <c r="O12" s="58">
        <v>8</v>
      </c>
      <c r="P12" s="58">
        <v>5</v>
      </c>
      <c r="Q12" s="58">
        <v>9</v>
      </c>
      <c r="R12" s="58">
        <v>9</v>
      </c>
      <c r="S12" s="58">
        <v>8</v>
      </c>
      <c r="T12" s="58">
        <v>4</v>
      </c>
      <c r="U12" s="58">
        <v>9</v>
      </c>
      <c r="V12" s="58">
        <v>5</v>
      </c>
      <c r="W12" s="26" t="str">
        <f t="shared" si="0"/>
        <v>0</v>
      </c>
      <c r="X12" s="28" t="str">
        <f t="shared" si="1"/>
        <v>0</v>
      </c>
      <c r="Y12" s="28" t="str">
        <f t="shared" si="2"/>
        <v>0</v>
      </c>
      <c r="Z12" s="28" t="str">
        <f t="shared" si="3"/>
        <v>0</v>
      </c>
      <c r="AA12" s="18" t="str">
        <f t="shared" si="4"/>
        <v>0</v>
      </c>
      <c r="AB12" s="18" t="str">
        <f t="shared" si="5"/>
        <v>0</v>
      </c>
      <c r="AC12" s="18" t="str">
        <f t="shared" si="5"/>
        <v>0</v>
      </c>
      <c r="AD12" s="18" t="str">
        <f t="shared" si="5"/>
        <v>0</v>
      </c>
      <c r="AE12" s="18" t="str">
        <f t="shared" si="5"/>
        <v>0</v>
      </c>
      <c r="AF12" s="26" t="str">
        <f t="shared" si="5"/>
        <v>0</v>
      </c>
      <c r="AG12" s="57" t="str">
        <f>IF(B12=ZeroTest!$C$5,((W12+X12+Y12+Z12+AA12+AB12+AC12+AD12+AE12+AF12)/10),"")</f>
        <v/>
      </c>
    </row>
    <row r="13" spans="2:33">
      <c r="B13" s="28" t="s">
        <v>95</v>
      </c>
      <c r="C13" s="28" t="str">
        <f>IF(B13=ZeroTest!$C$5,ZeroTest!$G$17,"")</f>
        <v/>
      </c>
      <c r="D13" s="28" t="str">
        <f>IF(B13=ZeroTest!$C$5,ZeroTest!$G$18,"")</f>
        <v/>
      </c>
      <c r="E13" s="28" t="str">
        <f>IF(B13=ZeroTest!$C$5,ZeroTest!$G$19,"")</f>
        <v/>
      </c>
      <c r="F13" s="28" t="str">
        <f>IF(B13=ZeroTest!$C$5,ZeroTest!$G$20,"")</f>
        <v/>
      </c>
      <c r="G13" s="28" t="str">
        <f>IF(B13=ZeroTest!$C$5,ZeroTest!$G$21,"")</f>
        <v/>
      </c>
      <c r="H13" s="28" t="str">
        <f>IF(B13=ZeroTest!$C$5,ZeroTest!$G$22,"")</f>
        <v/>
      </c>
      <c r="I13" s="28" t="str">
        <f>IF(B13=ZeroTest!$C$5,ZeroTest!$G$23,"")</f>
        <v/>
      </c>
      <c r="J13" s="28" t="str">
        <f>IF(B13=ZeroTest!$C$5,ZeroTest!$G$24,"")</f>
        <v/>
      </c>
      <c r="K13" s="28" t="str">
        <f>IF(B13=ZeroTest!$C$5,ZeroTest!$G$25,"")</f>
        <v/>
      </c>
      <c r="L13" s="25" t="str">
        <f>IF(B13=ZeroTest!$C$5,ZeroTest!$G$26,"")</f>
        <v/>
      </c>
      <c r="M13" s="58">
        <v>7</v>
      </c>
      <c r="N13" s="58">
        <v>7</v>
      </c>
      <c r="O13" s="58">
        <v>1</v>
      </c>
      <c r="P13" s="58">
        <v>9</v>
      </c>
      <c r="Q13" s="58">
        <v>2</v>
      </c>
      <c r="R13" s="58">
        <v>4</v>
      </c>
      <c r="S13" s="58">
        <v>1</v>
      </c>
      <c r="T13" s="58">
        <v>3</v>
      </c>
      <c r="U13" s="58">
        <v>7</v>
      </c>
      <c r="V13" s="58">
        <v>8</v>
      </c>
      <c r="W13" s="26" t="str">
        <f t="shared" si="0"/>
        <v>0</v>
      </c>
      <c r="X13" s="28" t="str">
        <f t="shared" si="1"/>
        <v>0</v>
      </c>
      <c r="Y13" s="28" t="str">
        <f t="shared" si="2"/>
        <v>0</v>
      </c>
      <c r="Z13" s="28" t="str">
        <f t="shared" si="3"/>
        <v>0</v>
      </c>
      <c r="AA13" s="18" t="str">
        <f t="shared" si="4"/>
        <v>0</v>
      </c>
      <c r="AB13" s="18" t="str">
        <f t="shared" si="5"/>
        <v>0</v>
      </c>
      <c r="AC13" s="18" t="str">
        <f t="shared" si="5"/>
        <v>0</v>
      </c>
      <c r="AD13" s="18" t="str">
        <f t="shared" si="5"/>
        <v>0</v>
      </c>
      <c r="AE13" s="18" t="str">
        <f t="shared" si="5"/>
        <v>0</v>
      </c>
      <c r="AF13" s="26" t="str">
        <f t="shared" si="5"/>
        <v>0</v>
      </c>
      <c r="AG13" s="57" t="str">
        <f>IF(B13=ZeroTest!$C$5,((W13+X13+Y13+Z13+AA13+AB13+AC13+AD13+AE13+AF13)/10),"")</f>
        <v/>
      </c>
    </row>
    <row r="14" spans="2:33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  <c r="AD14" s="2">
        <v>29</v>
      </c>
      <c r="AE14" s="2">
        <v>30</v>
      </c>
      <c r="AF14" s="2">
        <v>31</v>
      </c>
      <c r="AG14" s="2">
        <v>32</v>
      </c>
    </row>
    <row r="16" spans="2:33" ht="20" customHeight="1">
      <c r="B16" s="2" t="s">
        <v>3</v>
      </c>
    </row>
    <row r="17" spans="2:34" ht="18" customHeight="1">
      <c r="B17" s="55"/>
      <c r="C17" s="107" t="s">
        <v>790</v>
      </c>
      <c r="D17" s="107"/>
      <c r="E17" s="107"/>
      <c r="F17" s="107"/>
      <c r="G17" s="107"/>
      <c r="H17" s="107"/>
      <c r="I17" s="107"/>
      <c r="J17" s="107"/>
      <c r="K17" s="107"/>
      <c r="L17" s="105"/>
      <c r="M17" s="104" t="s">
        <v>64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5" t="s">
        <v>789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6" t="s">
        <v>794</v>
      </c>
    </row>
    <row r="18" spans="2:34">
      <c r="B18" s="56"/>
      <c r="C18" s="28" t="s">
        <v>54</v>
      </c>
      <c r="D18" s="28" t="s">
        <v>55</v>
      </c>
      <c r="E18" s="28" t="s">
        <v>56</v>
      </c>
      <c r="F18" s="28" t="s">
        <v>57</v>
      </c>
      <c r="G18" s="25" t="s">
        <v>58</v>
      </c>
      <c r="H18" s="25" t="s">
        <v>59</v>
      </c>
      <c r="I18" s="25" t="s">
        <v>60</v>
      </c>
      <c r="J18" s="25" t="s">
        <v>61</v>
      </c>
      <c r="K18" s="25" t="s">
        <v>62</v>
      </c>
      <c r="L18" s="25" t="s">
        <v>63</v>
      </c>
      <c r="M18" s="30" t="s">
        <v>54</v>
      </c>
      <c r="N18" s="30" t="s">
        <v>55</v>
      </c>
      <c r="O18" s="30" t="s">
        <v>56</v>
      </c>
      <c r="P18" s="30" t="s">
        <v>57</v>
      </c>
      <c r="Q18" s="30" t="s">
        <v>58</v>
      </c>
      <c r="R18" s="30" t="s">
        <v>59</v>
      </c>
      <c r="S18" s="30" t="s">
        <v>60</v>
      </c>
      <c r="T18" s="30" t="s">
        <v>61</v>
      </c>
      <c r="U18" s="30" t="s">
        <v>62</v>
      </c>
      <c r="V18" s="30" t="s">
        <v>63</v>
      </c>
      <c r="W18" s="18" t="s">
        <v>54</v>
      </c>
      <c r="X18" s="28" t="s">
        <v>55</v>
      </c>
      <c r="Y18" s="28" t="s">
        <v>56</v>
      </c>
      <c r="Z18" s="28" t="s">
        <v>57</v>
      </c>
      <c r="AA18" s="28" t="s">
        <v>58</v>
      </c>
      <c r="AB18" s="28" t="s">
        <v>59</v>
      </c>
      <c r="AC18" s="28" t="s">
        <v>60</v>
      </c>
      <c r="AD18" s="28" t="s">
        <v>61</v>
      </c>
      <c r="AE18" s="28" t="s">
        <v>62</v>
      </c>
      <c r="AF18" s="25" t="s">
        <v>63</v>
      </c>
      <c r="AG18" s="107"/>
    </row>
    <row r="19" spans="2:34">
      <c r="B19" s="28" t="s">
        <v>12</v>
      </c>
      <c r="C19" s="28" t="str">
        <f>IF(B19=ZeroTest!$C$6,ZeroTest!$G$30,"")</f>
        <v/>
      </c>
      <c r="D19" s="28" t="str">
        <f>IF(B19=ZeroTest!$C$6,ZeroTest!$G$31,"")</f>
        <v/>
      </c>
      <c r="E19" s="28" t="str">
        <f>IF(B19=ZeroTest!$C$6,ZeroTest!$G$32,"")</f>
        <v/>
      </c>
      <c r="F19" s="28" t="str">
        <f>IF(B19=ZeroTest!$C$6,ZeroTest!$G$33,"")</f>
        <v/>
      </c>
      <c r="G19" s="28" t="str">
        <f>IF(B19=ZeroTest!$C$6,ZeroTest!$G$34,"")</f>
        <v/>
      </c>
      <c r="H19" s="28" t="str">
        <f>IF(B19=ZeroTest!$C$6,ZeroTest!$G$35,"")</f>
        <v/>
      </c>
      <c r="I19" s="28" t="str">
        <f>IF(B19=ZeroTest!$C$6,ZeroTest!$G$36,"")</f>
        <v/>
      </c>
      <c r="J19" s="28" t="str">
        <f>IF(B19=ZeroTest!$C$6,ZeroTest!$G$37,"")</f>
        <v/>
      </c>
      <c r="K19" s="28" t="str">
        <f>IF(B19=ZeroTest!$C$6,ZeroTest!$G$38,"")</f>
        <v/>
      </c>
      <c r="L19" s="28" t="str">
        <f>IF(B19=ZeroTest!$C$6,ZeroTest!$G$39,"")</f>
        <v/>
      </c>
      <c r="M19" s="58">
        <v>1</v>
      </c>
      <c r="N19" s="59">
        <v>4</v>
      </c>
      <c r="O19" s="59">
        <v>7</v>
      </c>
      <c r="P19" s="59">
        <v>5</v>
      </c>
      <c r="Q19" s="59">
        <v>5</v>
      </c>
      <c r="R19" s="58">
        <v>3</v>
      </c>
      <c r="S19" s="58">
        <v>3</v>
      </c>
      <c r="T19" s="58">
        <v>3</v>
      </c>
      <c r="U19" s="59">
        <v>7</v>
      </c>
      <c r="V19" s="58">
        <v>1</v>
      </c>
      <c r="W19" s="26" t="str">
        <f t="shared" ref="W19:AB19" si="6">IF(C19=M19,1,"0")</f>
        <v>0</v>
      </c>
      <c r="X19" s="28" t="str">
        <f t="shared" si="6"/>
        <v>0</v>
      </c>
      <c r="Y19" s="28" t="str">
        <f t="shared" si="6"/>
        <v>0</v>
      </c>
      <c r="Z19" s="28" t="str">
        <f t="shared" si="6"/>
        <v>0</v>
      </c>
      <c r="AA19" s="18" t="str">
        <f t="shared" si="6"/>
        <v>0</v>
      </c>
      <c r="AB19" s="18" t="str">
        <f t="shared" si="6"/>
        <v>0</v>
      </c>
      <c r="AC19" s="18" t="str">
        <f t="shared" ref="AC19:AF19" si="7">IF(I19=S19,1,"0")</f>
        <v>0</v>
      </c>
      <c r="AD19" s="18" t="str">
        <f t="shared" si="7"/>
        <v>0</v>
      </c>
      <c r="AE19" s="18" t="str">
        <f t="shared" si="7"/>
        <v>0</v>
      </c>
      <c r="AF19" s="26" t="str">
        <f t="shared" si="7"/>
        <v>0</v>
      </c>
      <c r="AG19" s="57" t="str">
        <f>IF(B19=ZeroTest!$C$6,((W19+X19+Y19+Z19+AA19+AB19+AC19+AD19+AE19+AF19)/10),"")</f>
        <v/>
      </c>
    </row>
    <row r="20" spans="2:34">
      <c r="B20" s="28" t="s">
        <v>5</v>
      </c>
      <c r="C20" s="28">
        <f>IF(B20=ZeroTest!$C$6,ZeroTest!$G$30,"")</f>
        <v>2</v>
      </c>
      <c r="D20" s="28">
        <f>IF(B20=ZeroTest!$C$6,ZeroTest!$G$31,"")</f>
        <v>2</v>
      </c>
      <c r="E20" s="28">
        <f>IF(B20=ZeroTest!$C$6,ZeroTest!$G$32,"")</f>
        <v>2</v>
      </c>
      <c r="F20" s="28">
        <f>IF(B20=ZeroTest!$C$6,ZeroTest!$G$33,"")</f>
        <v>2</v>
      </c>
      <c r="G20" s="28">
        <f>IF(B20=ZeroTest!$C$6,ZeroTest!$G$34,"")</f>
        <v>2</v>
      </c>
      <c r="H20" s="28">
        <f>IF(B20=ZeroTest!$C$6,ZeroTest!$G$35,"")</f>
        <v>2</v>
      </c>
      <c r="I20" s="28">
        <f>IF(B20=ZeroTest!$C$6,ZeroTest!$G$36,"")</f>
        <v>2</v>
      </c>
      <c r="J20" s="28">
        <f>IF(B20=ZeroTest!$C$6,ZeroTest!$G$37,"")</f>
        <v>2</v>
      </c>
      <c r="K20" s="28">
        <f>IF(B20=ZeroTest!$C$6,ZeroTest!$G$38,"")</f>
        <v>2</v>
      </c>
      <c r="L20" s="28">
        <f>IF(B20=ZeroTest!$C$6,ZeroTest!$G$39,"")</f>
        <v>2</v>
      </c>
      <c r="M20" s="59">
        <v>6</v>
      </c>
      <c r="N20" s="58">
        <v>2</v>
      </c>
      <c r="O20" s="58">
        <v>2</v>
      </c>
      <c r="P20" s="58">
        <v>2</v>
      </c>
      <c r="Q20" s="58">
        <v>2</v>
      </c>
      <c r="R20" s="59">
        <v>6</v>
      </c>
      <c r="S20" s="58">
        <v>1</v>
      </c>
      <c r="T20" s="58">
        <v>2</v>
      </c>
      <c r="U20" s="58">
        <v>1</v>
      </c>
      <c r="V20" s="59">
        <v>8</v>
      </c>
      <c r="W20" s="26" t="str">
        <f t="shared" ref="W20:Z27" si="8">IF(C20=M20,1,"0")</f>
        <v>0</v>
      </c>
      <c r="X20" s="28">
        <f t="shared" si="8"/>
        <v>1</v>
      </c>
      <c r="Y20" s="28">
        <f t="shared" si="8"/>
        <v>1</v>
      </c>
      <c r="Z20" s="28">
        <f t="shared" si="8"/>
        <v>1</v>
      </c>
      <c r="AA20" s="18">
        <f t="shared" ref="AA20:AA27" si="9">IF(G20=Q20,1,"0")</f>
        <v>1</v>
      </c>
      <c r="AB20" s="18" t="str">
        <f t="shared" ref="AB20:AB27" si="10">IF(H20=R20,1,"0")</f>
        <v>0</v>
      </c>
      <c r="AC20" s="18" t="str">
        <f t="shared" ref="AC20:AC27" si="11">IF(I20=S20,1,"0")</f>
        <v>0</v>
      </c>
      <c r="AD20" s="18">
        <f t="shared" ref="AD20:AD27" si="12">IF(J20=T20,1,"0")</f>
        <v>1</v>
      </c>
      <c r="AE20" s="18" t="str">
        <f t="shared" ref="AE20:AE27" si="13">IF(K20=U20,1,"0")</f>
        <v>0</v>
      </c>
      <c r="AF20" s="26" t="str">
        <f t="shared" ref="AF20:AF27" si="14">IF(L20=V20,1,"0")</f>
        <v>0</v>
      </c>
      <c r="AG20" s="57">
        <f>IF(B20=ZeroTest!$C$6,((W20+X20+Y20+Z20+AA20+AB20+AC20+AD20+AE20+AF20)/10),"")</f>
        <v>0.5</v>
      </c>
    </row>
    <row r="21" spans="2:34">
      <c r="B21" s="28" t="s">
        <v>6</v>
      </c>
      <c r="C21" s="28" t="str">
        <f>IF(B21=ZeroTest!$C$6,ZeroTest!$G$30,"")</f>
        <v/>
      </c>
      <c r="D21" s="28" t="str">
        <f>IF(B21=ZeroTest!$C$6,ZeroTest!$G$31,"")</f>
        <v/>
      </c>
      <c r="E21" s="28" t="str">
        <f>IF(B21=ZeroTest!$C$6,ZeroTest!$G$32,"")</f>
        <v/>
      </c>
      <c r="F21" s="28" t="str">
        <f>IF(B21=ZeroTest!$C$6,ZeroTest!$G$33,"")</f>
        <v/>
      </c>
      <c r="G21" s="28" t="str">
        <f>IF(B21=ZeroTest!$C$6,ZeroTest!$G$34,"")</f>
        <v/>
      </c>
      <c r="H21" s="28" t="str">
        <f>IF(B21=ZeroTest!$C$6,ZeroTest!$G$35,"")</f>
        <v/>
      </c>
      <c r="I21" s="28" t="str">
        <f>IF(B21=ZeroTest!$C$6,ZeroTest!$G$36,"")</f>
        <v/>
      </c>
      <c r="J21" s="28" t="str">
        <f>IF(B21=ZeroTest!$C$6,ZeroTest!$G$37,"")</f>
        <v/>
      </c>
      <c r="K21" s="28" t="str">
        <f>IF(B21=ZeroTest!$C$6,ZeroTest!$G$38,"")</f>
        <v/>
      </c>
      <c r="L21" s="28" t="str">
        <f>IF(B21=ZeroTest!$C$6,ZeroTest!$G$39,"")</f>
        <v/>
      </c>
      <c r="M21" s="59">
        <v>8</v>
      </c>
      <c r="N21" s="58">
        <v>3</v>
      </c>
      <c r="O21" s="59">
        <v>5</v>
      </c>
      <c r="P21" s="59">
        <v>8</v>
      </c>
      <c r="Q21" s="58">
        <v>3</v>
      </c>
      <c r="R21" s="59">
        <v>8</v>
      </c>
      <c r="S21" s="58">
        <v>2</v>
      </c>
      <c r="T21" s="58">
        <v>1</v>
      </c>
      <c r="U21" s="59">
        <v>9</v>
      </c>
      <c r="V21" s="59">
        <v>4</v>
      </c>
      <c r="W21" s="26" t="str">
        <f t="shared" si="8"/>
        <v>0</v>
      </c>
      <c r="X21" s="28" t="str">
        <f t="shared" si="8"/>
        <v>0</v>
      </c>
      <c r="Y21" s="28" t="str">
        <f t="shared" si="8"/>
        <v>0</v>
      </c>
      <c r="Z21" s="28" t="str">
        <f t="shared" si="8"/>
        <v>0</v>
      </c>
      <c r="AA21" s="18" t="str">
        <f t="shared" si="9"/>
        <v>0</v>
      </c>
      <c r="AB21" s="18" t="str">
        <f t="shared" si="10"/>
        <v>0</v>
      </c>
      <c r="AC21" s="18" t="str">
        <f t="shared" si="11"/>
        <v>0</v>
      </c>
      <c r="AD21" s="18" t="str">
        <f t="shared" si="12"/>
        <v>0</v>
      </c>
      <c r="AE21" s="18" t="str">
        <f t="shared" si="13"/>
        <v>0</v>
      </c>
      <c r="AF21" s="26" t="str">
        <f t="shared" si="14"/>
        <v>0</v>
      </c>
      <c r="AG21" s="57" t="str">
        <f>IF(B21=ZeroTest!$C$6,((W21+X21+Y21+Z21+AA21+AB21+AC21+AD21+AE21+AF21)/10),"")</f>
        <v/>
      </c>
    </row>
    <row r="22" spans="2:34">
      <c r="B22" s="28" t="s">
        <v>7</v>
      </c>
      <c r="C22" s="28" t="str">
        <f>IF(B22=ZeroTest!$C$6,ZeroTest!$G$30,"")</f>
        <v/>
      </c>
      <c r="D22" s="28" t="str">
        <f>IF(B22=ZeroTest!$C$6,ZeroTest!$G$31,"")</f>
        <v/>
      </c>
      <c r="E22" s="28" t="str">
        <f>IF(B22=ZeroTest!$C$6,ZeroTest!$G$32,"")</f>
        <v/>
      </c>
      <c r="F22" s="28" t="str">
        <f>IF(B22=ZeroTest!$C$6,ZeroTest!$G$33,"")</f>
        <v/>
      </c>
      <c r="G22" s="28" t="str">
        <f>IF(B22=ZeroTest!$C$6,ZeroTest!$G$34,"")</f>
        <v/>
      </c>
      <c r="H22" s="28" t="str">
        <f>IF(B22=ZeroTest!$C$6,ZeroTest!$G$35,"")</f>
        <v/>
      </c>
      <c r="I22" s="28" t="str">
        <f>IF(B22=ZeroTest!$C$6,ZeroTest!$G$36,"")</f>
        <v/>
      </c>
      <c r="J22" s="28" t="str">
        <f>IF(B22=ZeroTest!$C$6,ZeroTest!$G$37,"")</f>
        <v/>
      </c>
      <c r="K22" s="28" t="str">
        <f>IF(B22=ZeroTest!$C$6,ZeroTest!$G$38,"")</f>
        <v/>
      </c>
      <c r="L22" s="28" t="str">
        <f>IF(B22=ZeroTest!$C$6,ZeroTest!$G$39,"")</f>
        <v/>
      </c>
      <c r="M22" s="59">
        <v>7</v>
      </c>
      <c r="N22" s="59">
        <v>6</v>
      </c>
      <c r="O22" s="58">
        <v>3</v>
      </c>
      <c r="P22" s="58">
        <v>3</v>
      </c>
      <c r="Q22" s="59">
        <v>9</v>
      </c>
      <c r="R22" s="59">
        <v>7</v>
      </c>
      <c r="S22" s="59">
        <v>6</v>
      </c>
      <c r="T22" s="59">
        <v>6</v>
      </c>
      <c r="U22" s="59">
        <v>8</v>
      </c>
      <c r="V22" s="58">
        <v>3</v>
      </c>
      <c r="W22" s="26" t="str">
        <f t="shared" si="8"/>
        <v>0</v>
      </c>
      <c r="X22" s="28" t="str">
        <f t="shared" si="8"/>
        <v>0</v>
      </c>
      <c r="Y22" s="28" t="str">
        <f t="shared" si="8"/>
        <v>0</v>
      </c>
      <c r="Z22" s="28" t="str">
        <f t="shared" si="8"/>
        <v>0</v>
      </c>
      <c r="AA22" s="18" t="str">
        <f t="shared" si="9"/>
        <v>0</v>
      </c>
      <c r="AB22" s="18" t="str">
        <f t="shared" si="10"/>
        <v>0</v>
      </c>
      <c r="AC22" s="18" t="str">
        <f t="shared" si="11"/>
        <v>0</v>
      </c>
      <c r="AD22" s="18" t="str">
        <f t="shared" si="12"/>
        <v>0</v>
      </c>
      <c r="AE22" s="18" t="str">
        <f t="shared" si="13"/>
        <v>0</v>
      </c>
      <c r="AF22" s="26" t="str">
        <f t="shared" si="14"/>
        <v>0</v>
      </c>
      <c r="AG22" s="57" t="str">
        <f>IF(B22=ZeroTest!$C$6,((W22+X22+Y22+Z22+AA22+AB22+AC22+AD22+AE22+AF22)/10),"")</f>
        <v/>
      </c>
    </row>
    <row r="23" spans="2:34">
      <c r="B23" s="28" t="s">
        <v>8</v>
      </c>
      <c r="C23" s="28" t="str">
        <f>IF(B23=ZeroTest!$C$6,ZeroTest!$G$30,"")</f>
        <v/>
      </c>
      <c r="D23" s="28" t="str">
        <f>IF(B23=ZeroTest!$C$6,ZeroTest!$G$31,"")</f>
        <v/>
      </c>
      <c r="E23" s="28" t="str">
        <f>IF(B23=ZeroTest!$C$6,ZeroTest!$G$32,"")</f>
        <v/>
      </c>
      <c r="F23" s="28" t="str">
        <f>IF(B23=ZeroTest!$C$6,ZeroTest!$G$33,"")</f>
        <v/>
      </c>
      <c r="G23" s="28" t="str">
        <f>IF(B23=ZeroTest!$C$6,ZeroTest!$G$34,"")</f>
        <v/>
      </c>
      <c r="H23" s="28" t="str">
        <f>IF(B23=ZeroTest!$C$6,ZeroTest!$G$35,"")</f>
        <v/>
      </c>
      <c r="I23" s="28" t="str">
        <f>IF(B23=ZeroTest!$C$6,ZeroTest!$G$36,"")</f>
        <v/>
      </c>
      <c r="J23" s="28" t="str">
        <f>IF(B23=ZeroTest!$C$6,ZeroTest!$G$37,"")</f>
        <v/>
      </c>
      <c r="K23" s="28" t="str">
        <f>IF(B23=ZeroTest!$C$6,ZeroTest!$G$38,"")</f>
        <v/>
      </c>
      <c r="L23" s="28" t="str">
        <f>IF(B23=ZeroTest!$C$6,ZeroTest!$G$39,"")</f>
        <v/>
      </c>
      <c r="M23" s="59">
        <v>9</v>
      </c>
      <c r="N23" s="59">
        <v>5</v>
      </c>
      <c r="O23" s="58">
        <v>1</v>
      </c>
      <c r="P23" s="59">
        <v>4</v>
      </c>
      <c r="Q23" s="59">
        <v>4</v>
      </c>
      <c r="R23" s="58">
        <v>1</v>
      </c>
      <c r="S23" s="59">
        <v>7</v>
      </c>
      <c r="T23" s="59">
        <v>9</v>
      </c>
      <c r="U23" s="59">
        <v>5</v>
      </c>
      <c r="V23" s="59">
        <v>9</v>
      </c>
      <c r="W23" s="26" t="str">
        <f t="shared" si="8"/>
        <v>0</v>
      </c>
      <c r="X23" s="28" t="str">
        <f t="shared" si="8"/>
        <v>0</v>
      </c>
      <c r="Y23" s="28" t="str">
        <f t="shared" si="8"/>
        <v>0</v>
      </c>
      <c r="Z23" s="28" t="str">
        <f t="shared" si="8"/>
        <v>0</v>
      </c>
      <c r="AA23" s="18" t="str">
        <f t="shared" si="9"/>
        <v>0</v>
      </c>
      <c r="AB23" s="18" t="str">
        <f t="shared" si="10"/>
        <v>0</v>
      </c>
      <c r="AC23" s="18" t="str">
        <f t="shared" si="11"/>
        <v>0</v>
      </c>
      <c r="AD23" s="18" t="str">
        <f t="shared" si="12"/>
        <v>0</v>
      </c>
      <c r="AE23" s="18" t="str">
        <f t="shared" si="13"/>
        <v>0</v>
      </c>
      <c r="AF23" s="26" t="str">
        <f t="shared" si="14"/>
        <v>0</v>
      </c>
      <c r="AG23" s="57" t="str">
        <f>IF(B23=ZeroTest!$C$6,((W23+X23+Y23+Z23+AA23+AB23+AC23+AD23+AE23+AF23)/10),"")</f>
        <v/>
      </c>
    </row>
    <row r="24" spans="2:34">
      <c r="B24" s="28" t="s">
        <v>9</v>
      </c>
      <c r="C24" s="28" t="str">
        <f>IF(B24=ZeroTest!$C$6,ZeroTest!$G$30,"")</f>
        <v/>
      </c>
      <c r="D24" s="28" t="str">
        <f>IF(B24=ZeroTest!$C$6,ZeroTest!$G$31,"")</f>
        <v/>
      </c>
      <c r="E24" s="28" t="str">
        <f>IF(B24=ZeroTest!$C$6,ZeroTest!$G$32,"")</f>
        <v/>
      </c>
      <c r="F24" s="28" t="str">
        <f>IF(B24=ZeroTest!$C$6,ZeroTest!$G$33,"")</f>
        <v/>
      </c>
      <c r="G24" s="28" t="str">
        <f>IF(B24=ZeroTest!$C$6,ZeroTest!$G$34,"")</f>
        <v/>
      </c>
      <c r="H24" s="28" t="str">
        <f>IF(B24=ZeroTest!$C$6,ZeroTest!$G$35,"")</f>
        <v/>
      </c>
      <c r="I24" s="28" t="str">
        <f>IF(B24=ZeroTest!$C$6,ZeroTest!$G$36,"")</f>
        <v/>
      </c>
      <c r="J24" s="28" t="str">
        <f>IF(B24=ZeroTest!$C$6,ZeroTest!$G$37,"")</f>
        <v/>
      </c>
      <c r="K24" s="28" t="str">
        <f>IF(B24=ZeroTest!$C$6,ZeroTest!$G$38,"")</f>
        <v/>
      </c>
      <c r="L24" s="28" t="str">
        <f>IF(B24=ZeroTest!$C$6,ZeroTest!$G$39,"")</f>
        <v/>
      </c>
      <c r="M24" s="59">
        <v>5</v>
      </c>
      <c r="N24" s="58">
        <v>1</v>
      </c>
      <c r="O24" s="59">
        <v>6</v>
      </c>
      <c r="P24" s="59">
        <v>6</v>
      </c>
      <c r="Q24" s="59">
        <v>6</v>
      </c>
      <c r="R24" s="59">
        <v>5</v>
      </c>
      <c r="S24" s="59">
        <v>5</v>
      </c>
      <c r="T24" s="59">
        <v>5</v>
      </c>
      <c r="U24" s="58">
        <v>2</v>
      </c>
      <c r="V24" s="58">
        <v>2</v>
      </c>
      <c r="W24" s="26" t="str">
        <f t="shared" si="8"/>
        <v>0</v>
      </c>
      <c r="X24" s="28" t="str">
        <f t="shared" si="8"/>
        <v>0</v>
      </c>
      <c r="Y24" s="28" t="str">
        <f t="shared" si="8"/>
        <v>0</v>
      </c>
      <c r="Z24" s="28" t="str">
        <f t="shared" si="8"/>
        <v>0</v>
      </c>
      <c r="AA24" s="18" t="str">
        <f t="shared" si="9"/>
        <v>0</v>
      </c>
      <c r="AB24" s="18" t="str">
        <f t="shared" si="10"/>
        <v>0</v>
      </c>
      <c r="AC24" s="18" t="str">
        <f t="shared" si="11"/>
        <v>0</v>
      </c>
      <c r="AD24" s="18" t="str">
        <f t="shared" si="12"/>
        <v>0</v>
      </c>
      <c r="AE24" s="18" t="str">
        <f t="shared" si="13"/>
        <v>0</v>
      </c>
      <c r="AF24" s="26" t="str">
        <f t="shared" si="14"/>
        <v>0</v>
      </c>
      <c r="AG24" s="57" t="str">
        <f>IF(B24=ZeroTest!$C$6,((W24+X24+Y24+Z24+AA24+AB24+AC24+AD24+AE24+AF24)/10),"")</f>
        <v/>
      </c>
    </row>
    <row r="25" spans="2:34">
      <c r="B25" s="28" t="s">
        <v>4</v>
      </c>
      <c r="C25" s="28" t="str">
        <f>IF(B25=ZeroTest!$C$6,ZeroTest!$G$30,"")</f>
        <v/>
      </c>
      <c r="D25" s="28" t="str">
        <f>IF(B25=ZeroTest!$C$6,ZeroTest!$G$31,"")</f>
        <v/>
      </c>
      <c r="E25" s="28" t="str">
        <f>IF(B25=ZeroTest!$C$6,ZeroTest!$G$32,"")</f>
        <v/>
      </c>
      <c r="F25" s="28" t="str">
        <f>IF(B25=ZeroTest!$C$6,ZeroTest!$G$33,"")</f>
        <v/>
      </c>
      <c r="G25" s="28" t="str">
        <f>IF(B25=ZeroTest!$C$6,ZeroTest!$G$34,"")</f>
        <v/>
      </c>
      <c r="H25" s="28" t="str">
        <f>IF(B25=ZeroTest!$C$6,ZeroTest!$G$35,"")</f>
        <v/>
      </c>
      <c r="I25" s="28" t="str">
        <f>IF(B25=ZeroTest!$C$6,ZeroTest!$G$36,"")</f>
        <v/>
      </c>
      <c r="J25" s="28" t="str">
        <f>IF(B25=ZeroTest!$C$6,ZeroTest!$G$37,"")</f>
        <v/>
      </c>
      <c r="K25" s="28" t="str">
        <f>IF(B25=ZeroTest!$C$6,ZeroTest!$G$38,"")</f>
        <v/>
      </c>
      <c r="L25" s="28" t="str">
        <f>IF(B25=ZeroTest!$C$6,ZeroTest!$G$39,"")</f>
        <v/>
      </c>
      <c r="M25" s="59">
        <v>4</v>
      </c>
      <c r="N25" s="59">
        <v>9</v>
      </c>
      <c r="O25" s="59">
        <v>8</v>
      </c>
      <c r="P25" s="58">
        <v>1</v>
      </c>
      <c r="Q25" s="59">
        <v>7</v>
      </c>
      <c r="R25" s="59">
        <v>9</v>
      </c>
      <c r="S25" s="59">
        <v>4</v>
      </c>
      <c r="T25" s="59">
        <v>7</v>
      </c>
      <c r="U25" s="59">
        <v>6</v>
      </c>
      <c r="V25" s="59">
        <v>6</v>
      </c>
      <c r="W25" s="26" t="str">
        <f t="shared" si="8"/>
        <v>0</v>
      </c>
      <c r="X25" s="28" t="str">
        <f t="shared" si="8"/>
        <v>0</v>
      </c>
      <c r="Y25" s="28" t="str">
        <f t="shared" si="8"/>
        <v>0</v>
      </c>
      <c r="Z25" s="28" t="str">
        <f t="shared" si="8"/>
        <v>0</v>
      </c>
      <c r="AA25" s="18" t="str">
        <f t="shared" si="9"/>
        <v>0</v>
      </c>
      <c r="AB25" s="18" t="str">
        <f t="shared" si="10"/>
        <v>0</v>
      </c>
      <c r="AC25" s="18" t="str">
        <f t="shared" si="11"/>
        <v>0</v>
      </c>
      <c r="AD25" s="18" t="str">
        <f t="shared" si="12"/>
        <v>0</v>
      </c>
      <c r="AE25" s="18" t="str">
        <f t="shared" si="13"/>
        <v>0</v>
      </c>
      <c r="AF25" s="26" t="str">
        <f t="shared" si="14"/>
        <v>0</v>
      </c>
      <c r="AG25" s="57" t="str">
        <f>IF(B25=ZeroTest!$C$6,((W25+X25+Y25+Z25+AA25+AB25+AC25+AD25+AE25+AF25)/10),"")</f>
        <v/>
      </c>
    </row>
    <row r="26" spans="2:34">
      <c r="B26" s="28" t="s">
        <v>10</v>
      </c>
      <c r="C26" s="28" t="str">
        <f>IF(B26=ZeroTest!$C$6,ZeroTest!$G$30,"")</f>
        <v/>
      </c>
      <c r="D26" s="28" t="str">
        <f>IF(B26=ZeroTest!$C$6,ZeroTest!$G$31,"")</f>
        <v/>
      </c>
      <c r="E26" s="28" t="str">
        <f>IF(B26=ZeroTest!$C$6,ZeroTest!$G$32,"")</f>
        <v/>
      </c>
      <c r="F26" s="28" t="str">
        <f>IF(B26=ZeroTest!$C$6,ZeroTest!$G$33,"")</f>
        <v/>
      </c>
      <c r="G26" s="28" t="str">
        <f>IF(B26=ZeroTest!$C$6,ZeroTest!$G$34,"")</f>
        <v/>
      </c>
      <c r="H26" s="28" t="str">
        <f>IF(B26=ZeroTest!$C$6,ZeroTest!$G$35,"")</f>
        <v/>
      </c>
      <c r="I26" s="28" t="str">
        <f>IF(B26=ZeroTest!$C$6,ZeroTest!$G$36,"")</f>
        <v/>
      </c>
      <c r="J26" s="28" t="str">
        <f>IF(B26=ZeroTest!$C$6,ZeroTest!$G$37,"")</f>
        <v/>
      </c>
      <c r="K26" s="28" t="str">
        <f>IF(B26=ZeroTest!$C$6,ZeroTest!$G$38,"")</f>
        <v/>
      </c>
      <c r="L26" s="28" t="str">
        <f>IF(B26=ZeroTest!$C$6,ZeroTest!$G$39,"")</f>
        <v/>
      </c>
      <c r="M26" s="58">
        <v>3</v>
      </c>
      <c r="N26" s="59">
        <v>7</v>
      </c>
      <c r="O26" s="59">
        <v>9</v>
      </c>
      <c r="P26" s="59">
        <v>7</v>
      </c>
      <c r="Q26" s="59">
        <v>8</v>
      </c>
      <c r="R26" s="59">
        <v>4</v>
      </c>
      <c r="S26" s="59">
        <v>8</v>
      </c>
      <c r="T26" s="59">
        <v>4</v>
      </c>
      <c r="U26" s="58">
        <v>3</v>
      </c>
      <c r="V26" s="59">
        <v>5</v>
      </c>
      <c r="W26" s="26" t="str">
        <f t="shared" si="8"/>
        <v>0</v>
      </c>
      <c r="X26" s="28" t="str">
        <f t="shared" si="8"/>
        <v>0</v>
      </c>
      <c r="Y26" s="28" t="str">
        <f t="shared" si="8"/>
        <v>0</v>
      </c>
      <c r="Z26" s="28" t="str">
        <f t="shared" si="8"/>
        <v>0</v>
      </c>
      <c r="AA26" s="18" t="str">
        <f t="shared" si="9"/>
        <v>0</v>
      </c>
      <c r="AB26" s="18" t="str">
        <f t="shared" si="10"/>
        <v>0</v>
      </c>
      <c r="AC26" s="18" t="str">
        <f t="shared" si="11"/>
        <v>0</v>
      </c>
      <c r="AD26" s="18" t="str">
        <f t="shared" si="12"/>
        <v>0</v>
      </c>
      <c r="AE26" s="18" t="str">
        <f t="shared" si="13"/>
        <v>0</v>
      </c>
      <c r="AF26" s="26" t="str">
        <f t="shared" si="14"/>
        <v>0</v>
      </c>
      <c r="AG26" s="57" t="str">
        <f>IF(B26=ZeroTest!$C$6,((W26+X26+Y26+Z26+AA26+AB26+AC26+AD26+AE26+AF26)/10),"")</f>
        <v/>
      </c>
    </row>
    <row r="27" spans="2:34">
      <c r="B27" s="28" t="s">
        <v>11</v>
      </c>
      <c r="C27" s="28" t="str">
        <f>IF(B27=ZeroTest!$C$6,ZeroTest!$G$30,"")</f>
        <v/>
      </c>
      <c r="D27" s="28" t="str">
        <f>IF(B27=ZeroTest!$C$6,ZeroTest!$G$31,"")</f>
        <v/>
      </c>
      <c r="E27" s="28" t="str">
        <f>IF(B27=ZeroTest!$C$6,ZeroTest!$G$32,"")</f>
        <v/>
      </c>
      <c r="F27" s="28" t="str">
        <f>IF(B27=ZeroTest!$C$6,ZeroTest!$G$33,"")</f>
        <v/>
      </c>
      <c r="G27" s="28" t="str">
        <f>IF(B27=ZeroTest!$C$6,ZeroTest!$G$34,"")</f>
        <v/>
      </c>
      <c r="H27" s="28" t="str">
        <f>IF(B27=ZeroTest!$C$6,ZeroTest!$G$35,"")</f>
        <v/>
      </c>
      <c r="I27" s="28" t="str">
        <f>IF(B27=ZeroTest!$C$6,ZeroTest!$G$36,"")</f>
        <v/>
      </c>
      <c r="J27" s="28" t="str">
        <f>IF(B27=ZeroTest!$C$6,ZeroTest!$G$37,"")</f>
        <v/>
      </c>
      <c r="K27" s="28" t="str">
        <f>IF(B27=ZeroTest!$C$6,ZeroTest!$G$38,"")</f>
        <v/>
      </c>
      <c r="L27" s="28" t="str">
        <f>IF(B27=ZeroTest!$C$6,ZeroTest!$G$39,"")</f>
        <v/>
      </c>
      <c r="M27" s="58">
        <v>2</v>
      </c>
      <c r="N27" s="59">
        <v>8</v>
      </c>
      <c r="O27" s="59">
        <v>4</v>
      </c>
      <c r="P27" s="59">
        <v>9</v>
      </c>
      <c r="Q27" s="58">
        <v>1</v>
      </c>
      <c r="R27" s="58">
        <v>2</v>
      </c>
      <c r="S27" s="59">
        <v>9</v>
      </c>
      <c r="T27" s="59">
        <v>8</v>
      </c>
      <c r="U27" s="59">
        <v>4</v>
      </c>
      <c r="V27" s="59">
        <v>7</v>
      </c>
      <c r="W27" s="26" t="str">
        <f t="shared" si="8"/>
        <v>0</v>
      </c>
      <c r="X27" s="28" t="str">
        <f t="shared" si="8"/>
        <v>0</v>
      </c>
      <c r="Y27" s="28" t="str">
        <f t="shared" si="8"/>
        <v>0</v>
      </c>
      <c r="Z27" s="28" t="str">
        <f t="shared" si="8"/>
        <v>0</v>
      </c>
      <c r="AA27" s="18" t="str">
        <f t="shared" si="9"/>
        <v>0</v>
      </c>
      <c r="AB27" s="18" t="str">
        <f t="shared" si="10"/>
        <v>0</v>
      </c>
      <c r="AC27" s="18" t="str">
        <f t="shared" si="11"/>
        <v>0</v>
      </c>
      <c r="AD27" s="18" t="str">
        <f t="shared" si="12"/>
        <v>0</v>
      </c>
      <c r="AE27" s="18" t="str">
        <f t="shared" si="13"/>
        <v>0</v>
      </c>
      <c r="AF27" s="26" t="str">
        <f t="shared" si="14"/>
        <v>0</v>
      </c>
      <c r="AG27" s="57" t="str">
        <f>IF(B27=ZeroTest!$C$6,((W27+X27+Y27+Z27+AA27+AB27+AC27+AD27+AE27+AF27)/10),"")</f>
        <v/>
      </c>
    </row>
    <row r="30" spans="2:34" ht="20" customHeight="1">
      <c r="B30" s="2" t="s">
        <v>791</v>
      </c>
    </row>
    <row r="31" spans="2:34" ht="18" customHeight="1">
      <c r="B31" s="31"/>
      <c r="C31" s="105" t="s">
        <v>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8" t="s">
        <v>66</v>
      </c>
      <c r="N31" s="109"/>
      <c r="O31" s="109"/>
      <c r="P31" s="109"/>
      <c r="Q31" s="109"/>
      <c r="R31" s="109"/>
      <c r="S31" s="109"/>
      <c r="T31" s="109"/>
      <c r="U31" s="109"/>
      <c r="V31" s="110"/>
      <c r="W31" s="111" t="s">
        <v>67</v>
      </c>
      <c r="X31" s="102"/>
      <c r="Y31" s="102"/>
      <c r="Z31" s="102"/>
      <c r="AA31" s="102"/>
      <c r="AB31" s="102"/>
      <c r="AC31" s="102"/>
      <c r="AD31" s="102"/>
      <c r="AE31" s="102"/>
      <c r="AF31" s="102"/>
      <c r="AG31" s="96" t="s">
        <v>68</v>
      </c>
      <c r="AH31" s="106" t="s">
        <v>794</v>
      </c>
    </row>
    <row r="32" spans="2:34">
      <c r="B32" s="32"/>
      <c r="C32" s="28" t="s">
        <v>54</v>
      </c>
      <c r="D32" s="28" t="s">
        <v>55</v>
      </c>
      <c r="E32" s="28" t="s">
        <v>56</v>
      </c>
      <c r="F32" s="28" t="s">
        <v>57</v>
      </c>
      <c r="G32" s="25" t="s">
        <v>58</v>
      </c>
      <c r="H32" s="25" t="s">
        <v>59</v>
      </c>
      <c r="I32" s="25" t="s">
        <v>60</v>
      </c>
      <c r="J32" s="25" t="s">
        <v>61</v>
      </c>
      <c r="K32" s="25" t="s">
        <v>62</v>
      </c>
      <c r="L32" s="25" t="s">
        <v>63</v>
      </c>
      <c r="M32" s="29" t="s">
        <v>54</v>
      </c>
      <c r="N32" s="30" t="s">
        <v>55</v>
      </c>
      <c r="O32" s="30" t="s">
        <v>56</v>
      </c>
      <c r="P32" s="30" t="s">
        <v>57</v>
      </c>
      <c r="Q32" s="20" t="s">
        <v>58</v>
      </c>
      <c r="R32" s="20" t="s">
        <v>59</v>
      </c>
      <c r="S32" s="20" t="s">
        <v>60</v>
      </c>
      <c r="T32" s="20" t="s">
        <v>61</v>
      </c>
      <c r="U32" s="20" t="s">
        <v>62</v>
      </c>
      <c r="V32" s="17" t="s">
        <v>63</v>
      </c>
      <c r="W32" s="24" t="s">
        <v>54</v>
      </c>
      <c r="X32" s="28" t="s">
        <v>55</v>
      </c>
      <c r="Y32" s="28" t="s">
        <v>56</v>
      </c>
      <c r="Z32" s="28" t="s">
        <v>57</v>
      </c>
      <c r="AA32" s="28" t="s">
        <v>58</v>
      </c>
      <c r="AB32" s="28" t="s">
        <v>59</v>
      </c>
      <c r="AC32" s="28" t="s">
        <v>60</v>
      </c>
      <c r="AD32" s="28" t="s">
        <v>61</v>
      </c>
      <c r="AE32" s="28" t="s">
        <v>62</v>
      </c>
      <c r="AF32" s="25" t="s">
        <v>63</v>
      </c>
      <c r="AG32" s="98"/>
      <c r="AH32" s="107"/>
    </row>
    <row r="33" spans="2:34">
      <c r="B33" s="28" t="s">
        <v>14</v>
      </c>
      <c r="C33" s="28" t="str">
        <f>IF(B33=ZeroTest!$C$7,ZeroTest!$G$43,"")</f>
        <v/>
      </c>
      <c r="D33" s="28" t="str">
        <f>IF(B33=ZeroTest!$C$7,ZeroTest!$G$44,"")</f>
        <v/>
      </c>
      <c r="E33" s="28" t="str">
        <f>IF(B33=ZeroTest!$C$7,ZeroTest!$G$45,"")</f>
        <v/>
      </c>
      <c r="F33" s="28" t="str">
        <f>IF(B33=ZeroTest!$C$7,ZeroTest!$G$46,"")</f>
        <v/>
      </c>
      <c r="G33" s="28" t="str">
        <f>IF(B33=ZeroTest!$C$7,ZeroTest!$G$47,"")</f>
        <v/>
      </c>
      <c r="H33" s="28" t="str">
        <f>IF(B33=ZeroTest!$C$7,ZeroTest!$G$48,"")</f>
        <v/>
      </c>
      <c r="I33" s="28" t="str">
        <f>IF(B33=ZeroTest!$C$7,ZeroTest!$G$49,"")</f>
        <v/>
      </c>
      <c r="J33" s="28" t="str">
        <f>IF(B33=ZeroTest!$C$7,ZeroTest!$G$50,"")</f>
        <v/>
      </c>
      <c r="K33" s="28" t="str">
        <f>IF(B33=ZeroTest!$C$7,ZeroTest!$G$51,"")</f>
        <v/>
      </c>
      <c r="L33" s="28" t="str">
        <f>IF(B33=ZeroTest!$C$7,ZeroTest!$G$52,"")</f>
        <v/>
      </c>
      <c r="M33" s="29">
        <v>8</v>
      </c>
      <c r="N33" s="30">
        <v>1</v>
      </c>
      <c r="O33" s="30">
        <v>2</v>
      </c>
      <c r="P33" s="30">
        <v>2</v>
      </c>
      <c r="Q33" s="30">
        <v>8</v>
      </c>
      <c r="R33" s="30">
        <v>7</v>
      </c>
      <c r="S33" s="30">
        <v>7</v>
      </c>
      <c r="T33" s="30">
        <v>2</v>
      </c>
      <c r="U33" s="30">
        <v>4</v>
      </c>
      <c r="V33" s="17">
        <v>7</v>
      </c>
      <c r="W33" s="27" t="str">
        <f t="shared" ref="W33:AF41" si="15">IF(C33=M33,1,"0")</f>
        <v>0</v>
      </c>
      <c r="X33" s="28" t="str">
        <f t="shared" si="15"/>
        <v>0</v>
      </c>
      <c r="Y33" s="28" t="str">
        <f t="shared" si="15"/>
        <v>0</v>
      </c>
      <c r="Z33" s="28" t="str">
        <f t="shared" si="15"/>
        <v>0</v>
      </c>
      <c r="AA33" s="28" t="str">
        <f t="shared" si="15"/>
        <v>0</v>
      </c>
      <c r="AB33" s="28" t="str">
        <f t="shared" si="15"/>
        <v>0</v>
      </c>
      <c r="AC33" s="28" t="str">
        <f t="shared" si="15"/>
        <v>0</v>
      </c>
      <c r="AD33" s="28" t="str">
        <f t="shared" si="15"/>
        <v>0</v>
      </c>
      <c r="AE33" s="28" t="str">
        <f t="shared" si="15"/>
        <v>0</v>
      </c>
      <c r="AF33" s="26" t="str">
        <f t="shared" si="15"/>
        <v>0</v>
      </c>
      <c r="AG33" s="96">
        <f>SUM(W33:AF41)</f>
        <v>6</v>
      </c>
      <c r="AH33" s="99">
        <f>IF(ZeroTest!$C$7&gt;0,((AG33+AG46+AG59)/18),"")</f>
        <v>0.33333333333333331</v>
      </c>
    </row>
    <row r="34" spans="2:34">
      <c r="B34" s="28" t="s">
        <v>15</v>
      </c>
      <c r="C34" s="28">
        <f>IF(B34=ZeroTest!$C$7,ZeroTest!$G$43,"")</f>
        <v>2</v>
      </c>
      <c r="D34" s="28">
        <f>IF(B34=ZeroTest!$C$7,ZeroTest!$G$44,"")</f>
        <v>2</v>
      </c>
      <c r="E34" s="28">
        <f>IF(B34=ZeroTest!$C$7,ZeroTest!$G$45,"")</f>
        <v>2</v>
      </c>
      <c r="F34" s="28">
        <f>IF(B34=ZeroTest!$C$7,ZeroTest!$G$46,"")</f>
        <v>2</v>
      </c>
      <c r="G34" s="28">
        <f>IF(B34=ZeroTest!$C$7,ZeroTest!$G$47,"")</f>
        <v>2</v>
      </c>
      <c r="H34" s="28">
        <f>IF(B34=ZeroTest!$C$7,ZeroTest!$G$48,"")</f>
        <v>2</v>
      </c>
      <c r="I34" s="28">
        <f>IF(B34=ZeroTest!$C$7,ZeroTest!$G$49,"")</f>
        <v>2</v>
      </c>
      <c r="J34" s="28">
        <f>IF(B34=ZeroTest!$C$7,ZeroTest!$G$50,"")</f>
        <v>2</v>
      </c>
      <c r="K34" s="28">
        <f>IF(B34=ZeroTest!$C$7,ZeroTest!$G$51,"")</f>
        <v>2</v>
      </c>
      <c r="L34" s="28">
        <f>IF(B34=ZeroTest!$C$7,ZeroTest!$G$52,"")</f>
        <v>2</v>
      </c>
      <c r="M34" s="29">
        <v>2</v>
      </c>
      <c r="N34" s="30">
        <v>2</v>
      </c>
      <c r="O34" s="30">
        <v>3</v>
      </c>
      <c r="P34" s="30">
        <v>7</v>
      </c>
      <c r="Q34" s="30">
        <v>2</v>
      </c>
      <c r="R34" s="30">
        <v>9</v>
      </c>
      <c r="S34" s="30">
        <v>2</v>
      </c>
      <c r="T34" s="30">
        <v>3</v>
      </c>
      <c r="U34" s="30">
        <v>2</v>
      </c>
      <c r="V34" s="17">
        <v>2</v>
      </c>
      <c r="W34" s="27">
        <f t="shared" si="15"/>
        <v>1</v>
      </c>
      <c r="X34" s="28">
        <f t="shared" si="15"/>
        <v>1</v>
      </c>
      <c r="Y34" s="28" t="str">
        <f t="shared" si="15"/>
        <v>0</v>
      </c>
      <c r="Z34" s="28" t="str">
        <f t="shared" si="15"/>
        <v>0</v>
      </c>
      <c r="AA34" s="28">
        <f t="shared" si="15"/>
        <v>1</v>
      </c>
      <c r="AB34" s="28" t="str">
        <f t="shared" si="15"/>
        <v>0</v>
      </c>
      <c r="AC34" s="28">
        <f t="shared" si="15"/>
        <v>1</v>
      </c>
      <c r="AD34" s="28" t="str">
        <f t="shared" si="15"/>
        <v>0</v>
      </c>
      <c r="AE34" s="28">
        <f t="shared" si="15"/>
        <v>1</v>
      </c>
      <c r="AF34" s="26">
        <f t="shared" si="15"/>
        <v>1</v>
      </c>
      <c r="AG34" s="97"/>
      <c r="AH34" s="100"/>
    </row>
    <row r="35" spans="2:34">
      <c r="B35" s="28" t="s">
        <v>16</v>
      </c>
      <c r="C35" s="28" t="str">
        <f>IF(B35=ZeroTest!$C$7,ZeroTest!$G$43,"")</f>
        <v/>
      </c>
      <c r="D35" s="28" t="str">
        <f>IF(B35=ZeroTest!$C$7,ZeroTest!$G$44,"")</f>
        <v/>
      </c>
      <c r="E35" s="28" t="str">
        <f>IF(B35=ZeroTest!$C$7,ZeroTest!$G$45,"")</f>
        <v/>
      </c>
      <c r="F35" s="28" t="str">
        <f>IF(B35=ZeroTest!$C$7,ZeroTest!$G$46,"")</f>
        <v/>
      </c>
      <c r="G35" s="28" t="str">
        <f>IF(B35=ZeroTest!$C$7,ZeroTest!$G$47,"")</f>
        <v/>
      </c>
      <c r="H35" s="28" t="str">
        <f>IF(B35=ZeroTest!$C$7,ZeroTest!$G$48,"")</f>
        <v/>
      </c>
      <c r="I35" s="28" t="str">
        <f>IF(B35=ZeroTest!$C$7,ZeroTest!$G$49,"")</f>
        <v/>
      </c>
      <c r="J35" s="28" t="str">
        <f>IF(B35=ZeroTest!$C$7,ZeroTest!$G$50,"")</f>
        <v/>
      </c>
      <c r="K35" s="28" t="str">
        <f>IF(B35=ZeroTest!$C$7,ZeroTest!$G$51,"")</f>
        <v/>
      </c>
      <c r="L35" s="28" t="str">
        <f>IF(B35=ZeroTest!$C$7,ZeroTest!$G$52,"")</f>
        <v/>
      </c>
      <c r="M35" s="29">
        <v>3</v>
      </c>
      <c r="N35" s="30">
        <v>9</v>
      </c>
      <c r="O35" s="30">
        <v>4</v>
      </c>
      <c r="P35" s="30">
        <v>3</v>
      </c>
      <c r="Q35" s="30">
        <v>1</v>
      </c>
      <c r="R35" s="30">
        <v>2</v>
      </c>
      <c r="S35" s="30">
        <v>3</v>
      </c>
      <c r="T35" s="30">
        <v>4</v>
      </c>
      <c r="U35" s="30">
        <v>3</v>
      </c>
      <c r="V35" s="17">
        <v>3</v>
      </c>
      <c r="W35" s="27" t="str">
        <f t="shared" si="15"/>
        <v>0</v>
      </c>
      <c r="X35" s="28" t="str">
        <f t="shared" si="15"/>
        <v>0</v>
      </c>
      <c r="Y35" s="28" t="str">
        <f t="shared" si="15"/>
        <v>0</v>
      </c>
      <c r="Z35" s="28" t="str">
        <f t="shared" si="15"/>
        <v>0</v>
      </c>
      <c r="AA35" s="28" t="str">
        <f t="shared" si="15"/>
        <v>0</v>
      </c>
      <c r="AB35" s="28" t="str">
        <f t="shared" si="15"/>
        <v>0</v>
      </c>
      <c r="AC35" s="28" t="str">
        <f t="shared" si="15"/>
        <v>0</v>
      </c>
      <c r="AD35" s="28" t="str">
        <f t="shared" si="15"/>
        <v>0</v>
      </c>
      <c r="AE35" s="28" t="str">
        <f t="shared" si="15"/>
        <v>0</v>
      </c>
      <c r="AF35" s="26" t="str">
        <f t="shared" si="15"/>
        <v>0</v>
      </c>
      <c r="AG35" s="97"/>
      <c r="AH35" s="100"/>
    </row>
    <row r="36" spans="2:34">
      <c r="B36" s="28" t="s">
        <v>17</v>
      </c>
      <c r="C36" s="28" t="str">
        <f>IF(B36=ZeroTest!$C$7,ZeroTest!$G$43,"")</f>
        <v/>
      </c>
      <c r="D36" s="28" t="str">
        <f>IF(B36=ZeroTest!$C$7,ZeroTest!$G$44,"")</f>
        <v/>
      </c>
      <c r="E36" s="28" t="str">
        <f>IF(B36=ZeroTest!$C$7,ZeroTest!$G$45,"")</f>
        <v/>
      </c>
      <c r="F36" s="28" t="str">
        <f>IF(B36=ZeroTest!$C$7,ZeroTest!$G$46,"")</f>
        <v/>
      </c>
      <c r="G36" s="28" t="str">
        <f>IF(B36=ZeroTest!$C$7,ZeroTest!$G$47,"")</f>
        <v/>
      </c>
      <c r="H36" s="28" t="str">
        <f>IF(B36=ZeroTest!$C$7,ZeroTest!$G$48,"")</f>
        <v/>
      </c>
      <c r="I36" s="28" t="str">
        <f>IF(B36=ZeroTest!$C$7,ZeroTest!$G$49,"")</f>
        <v/>
      </c>
      <c r="J36" s="28" t="str">
        <f>IF(B36=ZeroTest!$C$7,ZeroTest!$G$50,"")</f>
        <v/>
      </c>
      <c r="K36" s="28" t="str">
        <f>IF(B36=ZeroTest!$C$7,ZeroTest!$G$51,"")</f>
        <v/>
      </c>
      <c r="L36" s="28" t="str">
        <f>IF(B36=ZeroTest!$C$7,ZeroTest!$G$52,"")</f>
        <v/>
      </c>
      <c r="M36" s="29">
        <v>4</v>
      </c>
      <c r="N36" s="30">
        <v>3</v>
      </c>
      <c r="O36" s="30">
        <v>5</v>
      </c>
      <c r="P36" s="30">
        <v>4</v>
      </c>
      <c r="Q36" s="30">
        <v>3</v>
      </c>
      <c r="R36" s="30">
        <v>3</v>
      </c>
      <c r="S36" s="30">
        <v>5</v>
      </c>
      <c r="T36" s="30">
        <v>1</v>
      </c>
      <c r="U36" s="30">
        <v>5</v>
      </c>
      <c r="V36" s="17">
        <v>4</v>
      </c>
      <c r="W36" s="27" t="str">
        <f t="shared" si="15"/>
        <v>0</v>
      </c>
      <c r="X36" s="28" t="str">
        <f t="shared" si="15"/>
        <v>0</v>
      </c>
      <c r="Y36" s="28" t="str">
        <f t="shared" si="15"/>
        <v>0</v>
      </c>
      <c r="Z36" s="28" t="str">
        <f t="shared" si="15"/>
        <v>0</v>
      </c>
      <c r="AA36" s="28" t="str">
        <f t="shared" si="15"/>
        <v>0</v>
      </c>
      <c r="AB36" s="28" t="str">
        <f t="shared" si="15"/>
        <v>0</v>
      </c>
      <c r="AC36" s="28" t="str">
        <f t="shared" si="15"/>
        <v>0</v>
      </c>
      <c r="AD36" s="28" t="str">
        <f t="shared" si="15"/>
        <v>0</v>
      </c>
      <c r="AE36" s="28" t="str">
        <f t="shared" si="15"/>
        <v>0</v>
      </c>
      <c r="AF36" s="26" t="str">
        <f t="shared" si="15"/>
        <v>0</v>
      </c>
      <c r="AG36" s="97"/>
      <c r="AH36" s="100"/>
    </row>
    <row r="37" spans="2:34">
      <c r="B37" s="28" t="s">
        <v>18</v>
      </c>
      <c r="C37" s="28" t="str">
        <f>IF(B37=ZeroTest!$C$7,ZeroTest!$G$43,"")</f>
        <v/>
      </c>
      <c r="D37" s="28" t="str">
        <f>IF(B37=ZeroTest!$C$7,ZeroTest!$G$44,"")</f>
        <v/>
      </c>
      <c r="E37" s="28" t="str">
        <f>IF(B37=ZeroTest!$C$7,ZeroTest!$G$45,"")</f>
        <v/>
      </c>
      <c r="F37" s="28" t="str">
        <f>IF(B37=ZeroTest!$C$7,ZeroTest!$G$46,"")</f>
        <v/>
      </c>
      <c r="G37" s="28" t="str">
        <f>IF(B37=ZeroTest!$C$7,ZeroTest!$G$47,"")</f>
        <v/>
      </c>
      <c r="H37" s="28" t="str">
        <f>IF(B37=ZeroTest!$C$7,ZeroTest!$G$48,"")</f>
        <v/>
      </c>
      <c r="I37" s="28" t="str">
        <f>IF(B37=ZeroTest!$C$7,ZeroTest!$G$49,"")</f>
        <v/>
      </c>
      <c r="J37" s="28" t="str">
        <f>IF(B37=ZeroTest!$C$7,ZeroTest!$G$50,"")</f>
        <v/>
      </c>
      <c r="K37" s="28" t="str">
        <f>IF(B37=ZeroTest!$C$7,ZeroTest!$G$51,"")</f>
        <v/>
      </c>
      <c r="L37" s="28" t="str">
        <f>IF(B37=ZeroTest!$C$7,ZeroTest!$G$52,"")</f>
        <v/>
      </c>
      <c r="M37" s="29">
        <v>6</v>
      </c>
      <c r="N37" s="30">
        <v>4</v>
      </c>
      <c r="O37" s="30">
        <v>9</v>
      </c>
      <c r="P37" s="30">
        <v>9</v>
      </c>
      <c r="Q37" s="30">
        <v>4</v>
      </c>
      <c r="R37" s="30">
        <v>5</v>
      </c>
      <c r="S37" s="30">
        <v>6</v>
      </c>
      <c r="T37" s="30">
        <v>5</v>
      </c>
      <c r="U37" s="30">
        <v>6</v>
      </c>
      <c r="V37" s="17">
        <v>5</v>
      </c>
      <c r="W37" s="27" t="str">
        <f t="shared" si="15"/>
        <v>0</v>
      </c>
      <c r="X37" s="28" t="str">
        <f t="shared" si="15"/>
        <v>0</v>
      </c>
      <c r="Y37" s="28" t="str">
        <f t="shared" si="15"/>
        <v>0</v>
      </c>
      <c r="Z37" s="28" t="str">
        <f t="shared" si="15"/>
        <v>0</v>
      </c>
      <c r="AA37" s="28" t="str">
        <f t="shared" si="15"/>
        <v>0</v>
      </c>
      <c r="AB37" s="28" t="str">
        <f t="shared" si="15"/>
        <v>0</v>
      </c>
      <c r="AC37" s="28" t="str">
        <f t="shared" si="15"/>
        <v>0</v>
      </c>
      <c r="AD37" s="28" t="str">
        <f t="shared" si="15"/>
        <v>0</v>
      </c>
      <c r="AE37" s="28" t="str">
        <f t="shared" si="15"/>
        <v>0</v>
      </c>
      <c r="AF37" s="26" t="str">
        <f t="shared" si="15"/>
        <v>0</v>
      </c>
      <c r="AG37" s="97"/>
      <c r="AH37" s="100"/>
    </row>
    <row r="38" spans="2:34">
      <c r="B38" s="28" t="s">
        <v>19</v>
      </c>
      <c r="C38" s="28" t="str">
        <f>IF(B38=ZeroTest!$C$7,ZeroTest!$G$43,"")</f>
        <v/>
      </c>
      <c r="D38" s="28" t="str">
        <f>IF(B38=ZeroTest!$C$7,ZeroTest!$G$44,"")</f>
        <v/>
      </c>
      <c r="E38" s="28" t="str">
        <f>IF(B38=ZeroTest!$C$7,ZeroTest!$G$45,"")</f>
        <v/>
      </c>
      <c r="F38" s="28" t="str">
        <f>IF(B38=ZeroTest!$C$7,ZeroTest!$G$46,"")</f>
        <v/>
      </c>
      <c r="G38" s="28" t="str">
        <f>IF(B38=ZeroTest!$C$7,ZeroTest!$G$47,"")</f>
        <v/>
      </c>
      <c r="H38" s="28" t="str">
        <f>IF(B38=ZeroTest!$C$7,ZeroTest!$G$48,"")</f>
        <v/>
      </c>
      <c r="I38" s="28" t="str">
        <f>IF(B38=ZeroTest!$C$7,ZeroTest!$G$49,"")</f>
        <v/>
      </c>
      <c r="J38" s="28" t="str">
        <f>IF(B38=ZeroTest!$C$7,ZeroTest!$G$50,"")</f>
        <v/>
      </c>
      <c r="K38" s="28" t="str">
        <f>IF(B38=ZeroTest!$C$7,ZeroTest!$G$51,"")</f>
        <v/>
      </c>
      <c r="L38" s="28" t="str">
        <f>IF(B38=ZeroTest!$C$7,ZeroTest!$G$52,"")</f>
        <v/>
      </c>
      <c r="M38" s="29">
        <v>5</v>
      </c>
      <c r="N38" s="30">
        <v>5</v>
      </c>
      <c r="O38" s="30">
        <v>1</v>
      </c>
      <c r="P38" s="30">
        <v>1</v>
      </c>
      <c r="Q38" s="30">
        <v>6</v>
      </c>
      <c r="R38" s="30">
        <v>6</v>
      </c>
      <c r="S38" s="30">
        <v>1</v>
      </c>
      <c r="T38" s="30">
        <v>6</v>
      </c>
      <c r="U38" s="30">
        <v>7</v>
      </c>
      <c r="V38" s="17">
        <v>6</v>
      </c>
      <c r="W38" s="27" t="str">
        <f t="shared" si="15"/>
        <v>0</v>
      </c>
      <c r="X38" s="28" t="str">
        <f t="shared" si="15"/>
        <v>0</v>
      </c>
      <c r="Y38" s="28" t="str">
        <f t="shared" si="15"/>
        <v>0</v>
      </c>
      <c r="Z38" s="28" t="str">
        <f t="shared" si="15"/>
        <v>0</v>
      </c>
      <c r="AA38" s="28" t="str">
        <f t="shared" si="15"/>
        <v>0</v>
      </c>
      <c r="AB38" s="28" t="str">
        <f t="shared" si="15"/>
        <v>0</v>
      </c>
      <c r="AC38" s="28" t="str">
        <f t="shared" si="15"/>
        <v>0</v>
      </c>
      <c r="AD38" s="28" t="str">
        <f t="shared" si="15"/>
        <v>0</v>
      </c>
      <c r="AE38" s="28" t="str">
        <f t="shared" si="15"/>
        <v>0</v>
      </c>
      <c r="AF38" s="26" t="str">
        <f t="shared" si="15"/>
        <v>0</v>
      </c>
      <c r="AG38" s="97"/>
      <c r="AH38" s="100"/>
    </row>
    <row r="39" spans="2:34">
      <c r="B39" s="28" t="s">
        <v>13</v>
      </c>
      <c r="C39" s="28" t="str">
        <f>IF(B39=ZeroTest!$C$7,ZeroTest!$G$43,"")</f>
        <v/>
      </c>
      <c r="D39" s="28" t="str">
        <f>IF(B39=ZeroTest!$C$7,ZeroTest!$G$44,"")</f>
        <v/>
      </c>
      <c r="E39" s="28" t="str">
        <f>IF(B39=ZeroTest!$C$7,ZeroTest!$G$45,"")</f>
        <v/>
      </c>
      <c r="F39" s="28" t="str">
        <f>IF(B39=ZeroTest!$C$7,ZeroTest!$G$46,"")</f>
        <v/>
      </c>
      <c r="G39" s="28" t="str">
        <f>IF(B39=ZeroTest!$C$7,ZeroTest!$G$47,"")</f>
        <v/>
      </c>
      <c r="H39" s="28" t="str">
        <f>IF(B39=ZeroTest!$C$7,ZeroTest!$G$48,"")</f>
        <v/>
      </c>
      <c r="I39" s="28" t="str">
        <f>IF(B39=ZeroTest!$C$7,ZeroTest!$G$49,"")</f>
        <v/>
      </c>
      <c r="J39" s="28" t="str">
        <f>IF(B39=ZeroTest!$C$7,ZeroTest!$G$50,"")</f>
        <v/>
      </c>
      <c r="K39" s="28" t="str">
        <f>IF(B39=ZeroTest!$C$7,ZeroTest!$G$51,"")</f>
        <v/>
      </c>
      <c r="L39" s="28" t="str">
        <f>IF(B39=ZeroTest!$C$7,ZeroTest!$G$52,"")</f>
        <v/>
      </c>
      <c r="M39" s="29">
        <v>7</v>
      </c>
      <c r="N39" s="30">
        <v>6</v>
      </c>
      <c r="O39" s="30">
        <v>6</v>
      </c>
      <c r="P39" s="30">
        <v>5</v>
      </c>
      <c r="Q39" s="30">
        <v>7</v>
      </c>
      <c r="R39" s="30">
        <v>4</v>
      </c>
      <c r="S39" s="30">
        <v>8</v>
      </c>
      <c r="T39" s="30">
        <v>7</v>
      </c>
      <c r="U39" s="30">
        <v>1</v>
      </c>
      <c r="V39" s="17">
        <v>8</v>
      </c>
      <c r="W39" s="27" t="str">
        <f t="shared" si="15"/>
        <v>0</v>
      </c>
      <c r="X39" s="28" t="str">
        <f t="shared" si="15"/>
        <v>0</v>
      </c>
      <c r="Y39" s="28" t="str">
        <f t="shared" si="15"/>
        <v>0</v>
      </c>
      <c r="Z39" s="28" t="str">
        <f t="shared" si="15"/>
        <v>0</v>
      </c>
      <c r="AA39" s="28" t="str">
        <f t="shared" si="15"/>
        <v>0</v>
      </c>
      <c r="AB39" s="28" t="str">
        <f t="shared" si="15"/>
        <v>0</v>
      </c>
      <c r="AC39" s="28" t="str">
        <f t="shared" si="15"/>
        <v>0</v>
      </c>
      <c r="AD39" s="28" t="str">
        <f t="shared" si="15"/>
        <v>0</v>
      </c>
      <c r="AE39" s="28" t="str">
        <f t="shared" si="15"/>
        <v>0</v>
      </c>
      <c r="AF39" s="26" t="str">
        <f t="shared" si="15"/>
        <v>0</v>
      </c>
      <c r="AG39" s="97"/>
      <c r="AH39" s="100"/>
    </row>
    <row r="40" spans="2:34">
      <c r="B40" s="28" t="s">
        <v>20</v>
      </c>
      <c r="C40" s="28" t="str">
        <f>IF(B40=ZeroTest!$C$7,ZeroTest!$G$43,"")</f>
        <v/>
      </c>
      <c r="D40" s="28" t="str">
        <f>IF(B40=ZeroTest!$C$7,ZeroTest!$G$44,"")</f>
        <v/>
      </c>
      <c r="E40" s="28" t="str">
        <f>IF(B40=ZeroTest!$C$7,ZeroTest!$G$45,"")</f>
        <v/>
      </c>
      <c r="F40" s="28" t="str">
        <f>IF(B40=ZeroTest!$C$7,ZeroTest!$G$46,"")</f>
        <v/>
      </c>
      <c r="G40" s="28" t="str">
        <f>IF(B40=ZeroTest!$C$7,ZeroTest!$G$47,"")</f>
        <v/>
      </c>
      <c r="H40" s="28" t="str">
        <f>IF(B40=ZeroTest!$C$7,ZeroTest!$G$48,"")</f>
        <v/>
      </c>
      <c r="I40" s="28" t="str">
        <f>IF(B40=ZeroTest!$C$7,ZeroTest!$G$49,"")</f>
        <v/>
      </c>
      <c r="J40" s="28" t="str">
        <f>IF(B40=ZeroTest!$C$7,ZeroTest!$G$50,"")</f>
        <v/>
      </c>
      <c r="K40" s="28" t="str">
        <f>IF(B40=ZeroTest!$C$7,ZeroTest!$G$51,"")</f>
        <v/>
      </c>
      <c r="L40" s="28" t="str">
        <f>IF(B40=ZeroTest!$C$7,ZeroTest!$G$52,"")</f>
        <v/>
      </c>
      <c r="M40" s="29">
        <v>9</v>
      </c>
      <c r="N40" s="30">
        <v>7</v>
      </c>
      <c r="O40" s="30">
        <v>7</v>
      </c>
      <c r="P40" s="30">
        <v>6</v>
      </c>
      <c r="Q40" s="30">
        <v>9</v>
      </c>
      <c r="R40" s="30">
        <v>8</v>
      </c>
      <c r="S40" s="30">
        <v>9</v>
      </c>
      <c r="T40" s="30">
        <v>8</v>
      </c>
      <c r="U40" s="30">
        <v>8</v>
      </c>
      <c r="V40" s="17">
        <v>1</v>
      </c>
      <c r="W40" s="27" t="str">
        <f t="shared" si="15"/>
        <v>0</v>
      </c>
      <c r="X40" s="28" t="str">
        <f t="shared" si="15"/>
        <v>0</v>
      </c>
      <c r="Y40" s="28" t="str">
        <f t="shared" si="15"/>
        <v>0</v>
      </c>
      <c r="Z40" s="28" t="str">
        <f t="shared" si="15"/>
        <v>0</v>
      </c>
      <c r="AA40" s="28" t="str">
        <f t="shared" si="15"/>
        <v>0</v>
      </c>
      <c r="AB40" s="28" t="str">
        <f t="shared" si="15"/>
        <v>0</v>
      </c>
      <c r="AC40" s="28" t="str">
        <f t="shared" si="15"/>
        <v>0</v>
      </c>
      <c r="AD40" s="28" t="str">
        <f t="shared" si="15"/>
        <v>0</v>
      </c>
      <c r="AE40" s="28" t="str">
        <f t="shared" si="15"/>
        <v>0</v>
      </c>
      <c r="AF40" s="26" t="str">
        <f t="shared" si="15"/>
        <v>0</v>
      </c>
      <c r="AG40" s="97"/>
      <c r="AH40" s="100"/>
    </row>
    <row r="41" spans="2:34">
      <c r="B41" s="28" t="s">
        <v>21</v>
      </c>
      <c r="C41" s="28" t="str">
        <f>IF(B41=ZeroTest!$C$7,ZeroTest!$G$43,"")</f>
        <v/>
      </c>
      <c r="D41" s="28" t="str">
        <f>IF(B41=ZeroTest!$C$7,ZeroTest!$G$44,"")</f>
        <v/>
      </c>
      <c r="E41" s="28" t="str">
        <f>IF(B41=ZeroTest!$C$7,ZeroTest!$G$45,"")</f>
        <v/>
      </c>
      <c r="F41" s="28" t="str">
        <f>IF(B41=ZeroTest!$C$7,ZeroTest!$G$46,"")</f>
        <v/>
      </c>
      <c r="G41" s="28" t="str">
        <f>IF(B41=ZeroTest!$C$7,ZeroTest!$G$47,"")</f>
        <v/>
      </c>
      <c r="H41" s="28" t="str">
        <f>IF(B41=ZeroTest!$C$7,ZeroTest!$G$48,"")</f>
        <v/>
      </c>
      <c r="I41" s="28" t="str">
        <f>IF(B41=ZeroTest!$C$7,ZeroTest!$G$49,"")</f>
        <v/>
      </c>
      <c r="J41" s="28" t="str">
        <f>IF(B41=ZeroTest!$C$7,ZeroTest!$G$50,"")</f>
        <v/>
      </c>
      <c r="K41" s="28" t="str">
        <f>IF(B41=ZeroTest!$C$7,ZeroTest!$G$51,"")</f>
        <v/>
      </c>
      <c r="L41" s="28" t="str">
        <f>IF(B41=ZeroTest!$C$7,ZeroTest!$G$52,"")</f>
        <v/>
      </c>
      <c r="M41" s="29">
        <v>1</v>
      </c>
      <c r="N41" s="30">
        <v>8</v>
      </c>
      <c r="O41" s="30">
        <v>8</v>
      </c>
      <c r="P41" s="30">
        <v>8</v>
      </c>
      <c r="Q41" s="30">
        <v>5</v>
      </c>
      <c r="R41" s="30">
        <v>1</v>
      </c>
      <c r="S41" s="30">
        <v>4</v>
      </c>
      <c r="T41" s="30">
        <v>9</v>
      </c>
      <c r="U41" s="30">
        <v>9</v>
      </c>
      <c r="V41" s="17">
        <v>9</v>
      </c>
      <c r="W41" s="27" t="str">
        <f t="shared" si="15"/>
        <v>0</v>
      </c>
      <c r="X41" s="28" t="str">
        <f t="shared" si="15"/>
        <v>0</v>
      </c>
      <c r="Y41" s="28" t="str">
        <f t="shared" si="15"/>
        <v>0</v>
      </c>
      <c r="Z41" s="28" t="str">
        <f t="shared" si="15"/>
        <v>0</v>
      </c>
      <c r="AA41" s="28" t="str">
        <f t="shared" si="15"/>
        <v>0</v>
      </c>
      <c r="AB41" s="28" t="str">
        <f t="shared" si="15"/>
        <v>0</v>
      </c>
      <c r="AC41" s="28" t="str">
        <f t="shared" si="15"/>
        <v>0</v>
      </c>
      <c r="AD41" s="28" t="str">
        <f t="shared" si="15"/>
        <v>0</v>
      </c>
      <c r="AE41" s="28" t="str">
        <f t="shared" si="15"/>
        <v>0</v>
      </c>
      <c r="AF41" s="26" t="str">
        <f t="shared" si="15"/>
        <v>0</v>
      </c>
      <c r="AG41" s="98"/>
      <c r="AH41" s="100"/>
    </row>
    <row r="42" spans="2:34">
      <c r="AH42" s="100"/>
    </row>
    <row r="43" spans="2:34">
      <c r="B43" s="2" t="s">
        <v>792</v>
      </c>
      <c r="AH43" s="100"/>
    </row>
    <row r="44" spans="2:34">
      <c r="B44" s="31"/>
      <c r="C44" s="105" t="s">
        <v>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4" t="s">
        <v>66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2" t="s">
        <v>67</v>
      </c>
      <c r="X44" s="102"/>
      <c r="Y44" s="102"/>
      <c r="Z44" s="102"/>
      <c r="AA44" s="102"/>
      <c r="AB44" s="102"/>
      <c r="AC44" s="102"/>
      <c r="AD44" s="102"/>
      <c r="AE44" s="102"/>
      <c r="AF44" s="103"/>
      <c r="AG44" s="96" t="s">
        <v>68</v>
      </c>
      <c r="AH44" s="100"/>
    </row>
    <row r="45" spans="2:34">
      <c r="B45" s="32"/>
      <c r="C45" s="28" t="s">
        <v>54</v>
      </c>
      <c r="D45" s="28" t="s">
        <v>55</v>
      </c>
      <c r="E45" s="28" t="s">
        <v>56</v>
      </c>
      <c r="F45" s="28" t="s">
        <v>57</v>
      </c>
      <c r="G45" s="25" t="s">
        <v>58</v>
      </c>
      <c r="H45" s="25"/>
      <c r="I45" s="25"/>
      <c r="J45" s="25"/>
      <c r="K45" s="25"/>
      <c r="L45" s="25"/>
      <c r="M45" s="30" t="s">
        <v>54</v>
      </c>
      <c r="N45" s="30" t="s">
        <v>55</v>
      </c>
      <c r="O45" s="30" t="s">
        <v>56</v>
      </c>
      <c r="P45" s="30" t="s">
        <v>57</v>
      </c>
      <c r="Q45" s="30" t="s">
        <v>58</v>
      </c>
      <c r="R45" s="30"/>
      <c r="S45" s="30"/>
      <c r="T45" s="30"/>
      <c r="U45" s="30"/>
      <c r="V45" s="30"/>
      <c r="W45" s="18" t="s">
        <v>54</v>
      </c>
      <c r="X45" s="28" t="s">
        <v>55</v>
      </c>
      <c r="Y45" s="28" t="s">
        <v>56</v>
      </c>
      <c r="Z45" s="28" t="s">
        <v>57</v>
      </c>
      <c r="AA45" s="28" t="s">
        <v>58</v>
      </c>
      <c r="AB45" s="28"/>
      <c r="AC45" s="28"/>
      <c r="AD45" s="28"/>
      <c r="AE45" s="28"/>
      <c r="AF45" s="25"/>
      <c r="AG45" s="98"/>
      <c r="AH45" s="100"/>
    </row>
    <row r="46" spans="2:34">
      <c r="B46" s="28" t="s">
        <v>14</v>
      </c>
      <c r="C46" s="28" t="str">
        <f>IF(B46=ZeroTest!$C$7,ZeroTest!$G$56,"")</f>
        <v/>
      </c>
      <c r="D46" s="28" t="str">
        <f>IF(B46=ZeroTest!$C$7,ZeroTest!$G$57,"")</f>
        <v/>
      </c>
      <c r="E46" s="28" t="str">
        <f>IF(B46=ZeroTest!$C$7,ZeroTest!$G$58,"")</f>
        <v/>
      </c>
      <c r="F46" s="28" t="str">
        <f>IF(B46=ZeroTest!$C$7,ZeroTest!$G$59,"")</f>
        <v/>
      </c>
      <c r="G46" s="28" t="str">
        <f>IF(B46=ZeroTest!$C$7,ZeroTest!$G$60,"")</f>
        <v/>
      </c>
      <c r="H46" s="28"/>
      <c r="I46" s="28"/>
      <c r="J46" s="28"/>
      <c r="K46" s="28"/>
      <c r="L46" s="25"/>
      <c r="M46" s="58">
        <v>9</v>
      </c>
      <c r="N46" s="58">
        <v>7</v>
      </c>
      <c r="O46" s="58">
        <v>9</v>
      </c>
      <c r="P46" s="58">
        <v>4</v>
      </c>
      <c r="Q46" s="58">
        <v>8</v>
      </c>
      <c r="R46" s="30"/>
      <c r="S46" s="30"/>
      <c r="T46" s="30"/>
      <c r="U46" s="30"/>
      <c r="V46" s="30"/>
      <c r="W46" s="26" t="str">
        <f t="shared" ref="W46:AA54" si="16">IF(C46=M46,1,"0")</f>
        <v>0</v>
      </c>
      <c r="X46" s="28" t="str">
        <f t="shared" si="16"/>
        <v>0</v>
      </c>
      <c r="Y46" s="28" t="str">
        <f t="shared" si="16"/>
        <v>0</v>
      </c>
      <c r="Z46" s="28" t="str">
        <f t="shared" si="16"/>
        <v>0</v>
      </c>
      <c r="AA46" s="28" t="str">
        <f t="shared" si="16"/>
        <v>0</v>
      </c>
      <c r="AB46" s="28"/>
      <c r="AC46" s="28"/>
      <c r="AD46" s="28"/>
      <c r="AE46" s="28"/>
      <c r="AF46" s="26"/>
      <c r="AG46" s="96">
        <f>SUM(W46:AF54)</f>
        <v>0</v>
      </c>
      <c r="AH46" s="100"/>
    </row>
    <row r="47" spans="2:34">
      <c r="B47" s="28" t="s">
        <v>15</v>
      </c>
      <c r="C47" s="28">
        <f>IF(B47=ZeroTest!$C$7,ZeroTest!$G$56,"")</f>
        <v>1</v>
      </c>
      <c r="D47" s="28">
        <f>IF(B47=ZeroTest!$C$7,ZeroTest!$G$57,"")</f>
        <v>1</v>
      </c>
      <c r="E47" s="28">
        <f>IF(B47=ZeroTest!$C$7,ZeroTest!$G$58,"")</f>
        <v>2</v>
      </c>
      <c r="F47" s="28">
        <f>IF(B47=ZeroTest!$C$7,ZeroTest!$G$59,"")</f>
        <v>1</v>
      </c>
      <c r="G47" s="28">
        <f>IF(B47=ZeroTest!$C$7,ZeroTest!$G$60,"")</f>
        <v>1</v>
      </c>
      <c r="H47" s="28"/>
      <c r="I47" s="28"/>
      <c r="J47" s="28"/>
      <c r="K47" s="28"/>
      <c r="L47" s="25"/>
      <c r="M47" s="58">
        <v>7</v>
      </c>
      <c r="N47" s="58">
        <v>4</v>
      </c>
      <c r="O47" s="58">
        <v>6</v>
      </c>
      <c r="P47" s="58">
        <v>5</v>
      </c>
      <c r="Q47" s="58">
        <v>4</v>
      </c>
      <c r="R47" s="30"/>
      <c r="S47" s="30"/>
      <c r="T47" s="30"/>
      <c r="U47" s="30"/>
      <c r="V47" s="30"/>
      <c r="W47" s="26" t="str">
        <f t="shared" si="16"/>
        <v>0</v>
      </c>
      <c r="X47" s="28" t="str">
        <f t="shared" si="16"/>
        <v>0</v>
      </c>
      <c r="Y47" s="28" t="str">
        <f t="shared" si="16"/>
        <v>0</v>
      </c>
      <c r="Z47" s="28" t="str">
        <f t="shared" si="16"/>
        <v>0</v>
      </c>
      <c r="AA47" s="28" t="str">
        <f t="shared" si="16"/>
        <v>0</v>
      </c>
      <c r="AB47" s="28"/>
      <c r="AC47" s="28"/>
      <c r="AD47" s="28"/>
      <c r="AE47" s="28"/>
      <c r="AF47" s="26"/>
      <c r="AG47" s="97"/>
      <c r="AH47" s="100"/>
    </row>
    <row r="48" spans="2:34">
      <c r="B48" s="28" t="s">
        <v>16</v>
      </c>
      <c r="C48" s="28" t="str">
        <f>IF(B48=ZeroTest!$C$7,ZeroTest!$G$56,"")</f>
        <v/>
      </c>
      <c r="D48" s="28" t="str">
        <f>IF(B48=ZeroTest!$C$7,ZeroTest!$G$57,"")</f>
        <v/>
      </c>
      <c r="E48" s="28" t="str">
        <f>IF(B48=ZeroTest!$C$7,ZeroTest!$G$58,"")</f>
        <v/>
      </c>
      <c r="F48" s="28" t="str">
        <f>IF(B48=ZeroTest!$C$7,ZeroTest!$G$59,"")</f>
        <v/>
      </c>
      <c r="G48" s="28" t="str">
        <f>IF(B48=ZeroTest!$C$7,ZeroTest!$G$60,"")</f>
        <v/>
      </c>
      <c r="H48" s="28"/>
      <c r="I48" s="28"/>
      <c r="J48" s="28"/>
      <c r="K48" s="28"/>
      <c r="L48" s="25"/>
      <c r="M48" s="58">
        <v>5</v>
      </c>
      <c r="N48" s="58">
        <v>8</v>
      </c>
      <c r="O48" s="58">
        <v>4</v>
      </c>
      <c r="P48" s="58">
        <v>1</v>
      </c>
      <c r="Q48" s="58">
        <v>5</v>
      </c>
      <c r="R48" s="30"/>
      <c r="S48" s="30"/>
      <c r="T48" s="30"/>
      <c r="U48" s="30"/>
      <c r="V48" s="30"/>
      <c r="W48" s="26" t="str">
        <f t="shared" si="16"/>
        <v>0</v>
      </c>
      <c r="X48" s="28" t="str">
        <f t="shared" si="16"/>
        <v>0</v>
      </c>
      <c r="Y48" s="28" t="str">
        <f t="shared" si="16"/>
        <v>0</v>
      </c>
      <c r="Z48" s="28" t="str">
        <f t="shared" si="16"/>
        <v>0</v>
      </c>
      <c r="AA48" s="28" t="str">
        <f t="shared" si="16"/>
        <v>0</v>
      </c>
      <c r="AB48" s="28"/>
      <c r="AC48" s="28"/>
      <c r="AD48" s="28"/>
      <c r="AE48" s="28"/>
      <c r="AF48" s="26"/>
      <c r="AG48" s="97"/>
      <c r="AH48" s="100"/>
    </row>
    <row r="49" spans="2:34">
      <c r="B49" s="28" t="s">
        <v>17</v>
      </c>
      <c r="C49" s="28" t="str">
        <f>IF(B49=ZeroTest!$C$7,ZeroTest!$G$56,"")</f>
        <v/>
      </c>
      <c r="D49" s="28" t="str">
        <f>IF(B49=ZeroTest!$C$7,ZeroTest!$G$57,"")</f>
        <v/>
      </c>
      <c r="E49" s="28" t="str">
        <f>IF(B49=ZeroTest!$C$7,ZeroTest!$G$58,"")</f>
        <v/>
      </c>
      <c r="F49" s="28" t="str">
        <f>IF(B49=ZeroTest!$C$7,ZeroTest!$G$59,"")</f>
        <v/>
      </c>
      <c r="G49" s="28" t="str">
        <f>IF(B49=ZeroTest!$C$7,ZeroTest!$G$60,"")</f>
        <v/>
      </c>
      <c r="H49" s="28"/>
      <c r="I49" s="28"/>
      <c r="J49" s="28"/>
      <c r="K49" s="28"/>
      <c r="L49" s="25"/>
      <c r="M49" s="58">
        <v>8</v>
      </c>
      <c r="N49" s="58">
        <v>2</v>
      </c>
      <c r="O49" s="58">
        <v>7</v>
      </c>
      <c r="P49" s="58">
        <v>6</v>
      </c>
      <c r="Q49" s="58">
        <v>1</v>
      </c>
      <c r="R49" s="30"/>
      <c r="S49" s="30"/>
      <c r="T49" s="30"/>
      <c r="U49" s="30"/>
      <c r="V49" s="30"/>
      <c r="W49" s="26" t="str">
        <f t="shared" si="16"/>
        <v>0</v>
      </c>
      <c r="X49" s="28" t="str">
        <f t="shared" si="16"/>
        <v>0</v>
      </c>
      <c r="Y49" s="28" t="str">
        <f t="shared" si="16"/>
        <v>0</v>
      </c>
      <c r="Z49" s="28" t="str">
        <f t="shared" si="16"/>
        <v>0</v>
      </c>
      <c r="AA49" s="28" t="str">
        <f t="shared" si="16"/>
        <v>0</v>
      </c>
      <c r="AB49" s="28"/>
      <c r="AC49" s="28"/>
      <c r="AD49" s="28"/>
      <c r="AE49" s="28"/>
      <c r="AF49" s="26"/>
      <c r="AG49" s="97"/>
      <c r="AH49" s="100"/>
    </row>
    <row r="50" spans="2:34">
      <c r="B50" s="28" t="s">
        <v>18</v>
      </c>
      <c r="C50" s="28" t="str">
        <f>IF(B50=ZeroTest!$C$7,ZeroTest!$G$56,"")</f>
        <v/>
      </c>
      <c r="D50" s="28" t="str">
        <f>IF(B50=ZeroTest!$C$7,ZeroTest!$G$57,"")</f>
        <v/>
      </c>
      <c r="E50" s="28" t="str">
        <f>IF(B50=ZeroTest!$C$7,ZeroTest!$G$58,"")</f>
        <v/>
      </c>
      <c r="F50" s="28" t="str">
        <f>IF(B50=ZeroTest!$C$7,ZeroTest!$G$59,"")</f>
        <v/>
      </c>
      <c r="G50" s="28" t="str">
        <f>IF(B50=ZeroTest!$C$7,ZeroTest!$G$60,"")</f>
        <v/>
      </c>
      <c r="H50" s="28"/>
      <c r="I50" s="28"/>
      <c r="J50" s="28"/>
      <c r="K50" s="28"/>
      <c r="L50" s="25"/>
      <c r="M50" s="58">
        <v>2</v>
      </c>
      <c r="N50" s="58">
        <v>6</v>
      </c>
      <c r="O50" s="58">
        <v>1</v>
      </c>
      <c r="P50" s="58">
        <v>8</v>
      </c>
      <c r="Q50" s="58">
        <v>6</v>
      </c>
      <c r="R50" s="30"/>
      <c r="S50" s="30"/>
      <c r="T50" s="30"/>
      <c r="U50" s="30"/>
      <c r="V50" s="30"/>
      <c r="W50" s="26" t="str">
        <f t="shared" si="16"/>
        <v>0</v>
      </c>
      <c r="X50" s="28" t="str">
        <f t="shared" si="16"/>
        <v>0</v>
      </c>
      <c r="Y50" s="28" t="str">
        <f t="shared" si="16"/>
        <v>0</v>
      </c>
      <c r="Z50" s="28" t="str">
        <f t="shared" si="16"/>
        <v>0</v>
      </c>
      <c r="AA50" s="28" t="str">
        <f t="shared" si="16"/>
        <v>0</v>
      </c>
      <c r="AB50" s="28"/>
      <c r="AC50" s="28"/>
      <c r="AD50" s="28"/>
      <c r="AE50" s="28"/>
      <c r="AF50" s="26"/>
      <c r="AG50" s="97"/>
      <c r="AH50" s="100"/>
    </row>
    <row r="51" spans="2:34">
      <c r="B51" s="28" t="s">
        <v>19</v>
      </c>
      <c r="C51" s="28" t="str">
        <f>IF(B51=ZeroTest!$C$7,ZeroTest!$G$56,"")</f>
        <v/>
      </c>
      <c r="D51" s="28" t="str">
        <f>IF(B51=ZeroTest!$C$7,ZeroTest!$G$57,"")</f>
        <v/>
      </c>
      <c r="E51" s="28" t="str">
        <f>IF(B51=ZeroTest!$C$7,ZeroTest!$G$58,"")</f>
        <v/>
      </c>
      <c r="F51" s="28" t="str">
        <f>IF(B51=ZeroTest!$C$7,ZeroTest!$G$59,"")</f>
        <v/>
      </c>
      <c r="G51" s="28" t="str">
        <f>IF(B51=ZeroTest!$C$7,ZeroTest!$G$60,"")</f>
        <v/>
      </c>
      <c r="H51" s="28"/>
      <c r="I51" s="28"/>
      <c r="J51" s="28"/>
      <c r="K51" s="28"/>
      <c r="L51" s="25"/>
      <c r="M51" s="58">
        <v>6</v>
      </c>
      <c r="N51" s="58">
        <v>9</v>
      </c>
      <c r="O51" s="58">
        <v>2</v>
      </c>
      <c r="P51" s="58">
        <v>2</v>
      </c>
      <c r="Q51" s="58">
        <v>3</v>
      </c>
      <c r="R51" s="30"/>
      <c r="S51" s="30"/>
      <c r="T51" s="30"/>
      <c r="U51" s="30"/>
      <c r="V51" s="30"/>
      <c r="W51" s="26" t="str">
        <f t="shared" si="16"/>
        <v>0</v>
      </c>
      <c r="X51" s="28" t="str">
        <f t="shared" si="16"/>
        <v>0</v>
      </c>
      <c r="Y51" s="28" t="str">
        <f t="shared" si="16"/>
        <v>0</v>
      </c>
      <c r="Z51" s="28" t="str">
        <f t="shared" si="16"/>
        <v>0</v>
      </c>
      <c r="AA51" s="28" t="str">
        <f t="shared" si="16"/>
        <v>0</v>
      </c>
      <c r="AB51" s="28"/>
      <c r="AC51" s="28"/>
      <c r="AD51" s="28"/>
      <c r="AE51" s="28"/>
      <c r="AF51" s="26"/>
      <c r="AG51" s="97"/>
      <c r="AH51" s="100"/>
    </row>
    <row r="52" spans="2:34">
      <c r="B52" s="28" t="s">
        <v>13</v>
      </c>
      <c r="C52" s="28" t="str">
        <f>IF(B52=ZeroTest!$C$7,ZeroTest!$G$56,"")</f>
        <v/>
      </c>
      <c r="D52" s="28" t="str">
        <f>IF(B52=ZeroTest!$C$7,ZeroTest!$G$57,"")</f>
        <v/>
      </c>
      <c r="E52" s="28" t="str">
        <f>IF(B52=ZeroTest!$C$7,ZeroTest!$G$58,"")</f>
        <v/>
      </c>
      <c r="F52" s="28" t="str">
        <f>IF(B52=ZeroTest!$C$7,ZeroTest!$G$59,"")</f>
        <v/>
      </c>
      <c r="G52" s="28" t="str">
        <f>IF(B52=ZeroTest!$C$7,ZeroTest!$G$60,"")</f>
        <v/>
      </c>
      <c r="H52" s="28"/>
      <c r="I52" s="28"/>
      <c r="J52" s="28"/>
      <c r="K52" s="28"/>
      <c r="L52" s="25"/>
      <c r="M52" s="58">
        <v>4</v>
      </c>
      <c r="N52" s="58">
        <v>1</v>
      </c>
      <c r="O52" s="58">
        <v>8</v>
      </c>
      <c r="P52" s="58">
        <v>3</v>
      </c>
      <c r="Q52" s="58">
        <v>9</v>
      </c>
      <c r="R52" s="30"/>
      <c r="S52" s="30"/>
      <c r="T52" s="30"/>
      <c r="U52" s="30"/>
      <c r="V52" s="30"/>
      <c r="W52" s="26" t="str">
        <f t="shared" si="16"/>
        <v>0</v>
      </c>
      <c r="X52" s="28" t="str">
        <f t="shared" si="16"/>
        <v>0</v>
      </c>
      <c r="Y52" s="28" t="str">
        <f t="shared" si="16"/>
        <v>0</v>
      </c>
      <c r="Z52" s="28" t="str">
        <f t="shared" si="16"/>
        <v>0</v>
      </c>
      <c r="AA52" s="28" t="str">
        <f t="shared" si="16"/>
        <v>0</v>
      </c>
      <c r="AB52" s="28"/>
      <c r="AC52" s="28"/>
      <c r="AD52" s="28"/>
      <c r="AE52" s="28"/>
      <c r="AF52" s="26"/>
      <c r="AG52" s="97"/>
      <c r="AH52" s="100"/>
    </row>
    <row r="53" spans="2:34">
      <c r="B53" s="28" t="s">
        <v>20</v>
      </c>
      <c r="C53" s="28" t="str">
        <f>IF(B53=ZeroTest!$C$7,ZeroTest!$G$56,"")</f>
        <v/>
      </c>
      <c r="D53" s="28" t="str">
        <f>IF(B53=ZeroTest!$C$7,ZeroTest!$G$57,"")</f>
        <v/>
      </c>
      <c r="E53" s="28" t="str">
        <f>IF(B53=ZeroTest!$C$7,ZeroTest!$G$58,"")</f>
        <v/>
      </c>
      <c r="F53" s="28" t="str">
        <f>IF(B53=ZeroTest!$C$7,ZeroTest!$G$59,"")</f>
        <v/>
      </c>
      <c r="G53" s="28" t="str">
        <f>IF(B53=ZeroTest!$C$7,ZeroTest!$G$60,"")</f>
        <v/>
      </c>
      <c r="H53" s="28"/>
      <c r="I53" s="28"/>
      <c r="J53" s="28"/>
      <c r="K53" s="28"/>
      <c r="L53" s="25"/>
      <c r="M53" s="58">
        <v>3</v>
      </c>
      <c r="N53" s="58">
        <v>5</v>
      </c>
      <c r="O53" s="58">
        <v>5</v>
      </c>
      <c r="P53" s="58">
        <v>7</v>
      </c>
      <c r="Q53" s="58">
        <v>2</v>
      </c>
      <c r="R53" s="30"/>
      <c r="S53" s="30"/>
      <c r="T53" s="30"/>
      <c r="U53" s="30"/>
      <c r="V53" s="30"/>
      <c r="W53" s="26" t="str">
        <f t="shared" si="16"/>
        <v>0</v>
      </c>
      <c r="X53" s="28" t="str">
        <f t="shared" si="16"/>
        <v>0</v>
      </c>
      <c r="Y53" s="28" t="str">
        <f t="shared" si="16"/>
        <v>0</v>
      </c>
      <c r="Z53" s="28" t="str">
        <f t="shared" si="16"/>
        <v>0</v>
      </c>
      <c r="AA53" s="28" t="str">
        <f t="shared" si="16"/>
        <v>0</v>
      </c>
      <c r="AB53" s="28"/>
      <c r="AC53" s="28"/>
      <c r="AD53" s="28"/>
      <c r="AE53" s="28"/>
      <c r="AF53" s="26"/>
      <c r="AG53" s="97"/>
      <c r="AH53" s="100"/>
    </row>
    <row r="54" spans="2:34">
      <c r="B54" s="28" t="s">
        <v>21</v>
      </c>
      <c r="C54" s="28" t="str">
        <f>IF(B54=ZeroTest!$C$7,ZeroTest!$G$56,"")</f>
        <v/>
      </c>
      <c r="D54" s="28" t="str">
        <f>IF(B54=ZeroTest!$C$7,ZeroTest!$G$57,"")</f>
        <v/>
      </c>
      <c r="E54" s="28" t="str">
        <f>IF(B54=ZeroTest!$C$7,ZeroTest!$G$58,"")</f>
        <v/>
      </c>
      <c r="F54" s="28" t="str">
        <f>IF(B54=ZeroTest!$C$7,ZeroTest!$G$59,"")</f>
        <v/>
      </c>
      <c r="G54" s="28" t="str">
        <f>IF(B54=ZeroTest!$C$7,ZeroTest!$G$60,"")</f>
        <v/>
      </c>
      <c r="H54" s="28"/>
      <c r="I54" s="28"/>
      <c r="J54" s="28"/>
      <c r="K54" s="28"/>
      <c r="L54" s="25"/>
      <c r="M54" s="58">
        <v>1</v>
      </c>
      <c r="N54" s="58">
        <v>3</v>
      </c>
      <c r="O54" s="58">
        <v>3</v>
      </c>
      <c r="P54" s="58">
        <v>9</v>
      </c>
      <c r="Q54" s="58">
        <v>7</v>
      </c>
      <c r="R54" s="30"/>
      <c r="S54" s="30"/>
      <c r="T54" s="30"/>
      <c r="U54" s="30"/>
      <c r="V54" s="30"/>
      <c r="W54" s="26" t="str">
        <f t="shared" si="16"/>
        <v>0</v>
      </c>
      <c r="X54" s="28" t="str">
        <f t="shared" si="16"/>
        <v>0</v>
      </c>
      <c r="Y54" s="28" t="str">
        <f t="shared" si="16"/>
        <v>0</v>
      </c>
      <c r="Z54" s="28" t="str">
        <f t="shared" si="16"/>
        <v>0</v>
      </c>
      <c r="AA54" s="28" t="str">
        <f t="shared" si="16"/>
        <v>0</v>
      </c>
      <c r="AB54" s="28"/>
      <c r="AC54" s="28"/>
      <c r="AD54" s="28"/>
      <c r="AE54" s="28"/>
      <c r="AF54" s="26"/>
      <c r="AG54" s="98"/>
      <c r="AH54" s="100"/>
    </row>
    <row r="55" spans="2:34">
      <c r="AH55" s="100"/>
    </row>
    <row r="56" spans="2:34">
      <c r="B56" s="2" t="s">
        <v>793</v>
      </c>
      <c r="AH56" s="100"/>
    </row>
    <row r="57" spans="2:34">
      <c r="B57" s="31"/>
      <c r="C57" s="105" t="s">
        <v>1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4" t="s">
        <v>66</v>
      </c>
      <c r="N57" s="104"/>
      <c r="O57" s="104"/>
      <c r="P57" s="104"/>
      <c r="Q57" s="104"/>
      <c r="R57" s="104"/>
      <c r="S57" s="104"/>
      <c r="T57" s="104"/>
      <c r="U57" s="104"/>
      <c r="V57" s="104"/>
      <c r="W57" s="102" t="s">
        <v>67</v>
      </c>
      <c r="X57" s="102"/>
      <c r="Y57" s="102"/>
      <c r="Z57" s="102"/>
      <c r="AA57" s="102"/>
      <c r="AB57" s="102"/>
      <c r="AC57" s="102"/>
      <c r="AD57" s="102"/>
      <c r="AE57" s="102"/>
      <c r="AF57" s="103"/>
      <c r="AG57" s="96" t="s">
        <v>68</v>
      </c>
      <c r="AH57" s="100"/>
    </row>
    <row r="58" spans="2:34">
      <c r="B58" s="32"/>
      <c r="C58" s="28" t="s">
        <v>54</v>
      </c>
      <c r="D58" s="28" t="s">
        <v>55</v>
      </c>
      <c r="E58" s="28" t="s">
        <v>56</v>
      </c>
      <c r="F58" s="28"/>
      <c r="G58" s="25"/>
      <c r="H58" s="25"/>
      <c r="I58" s="25"/>
      <c r="J58" s="25"/>
      <c r="K58" s="25"/>
      <c r="L58" s="25"/>
      <c r="M58" s="30" t="s">
        <v>54</v>
      </c>
      <c r="N58" s="30" t="s">
        <v>55</v>
      </c>
      <c r="O58" s="30" t="s">
        <v>56</v>
      </c>
      <c r="P58" s="30"/>
      <c r="Q58" s="30"/>
      <c r="R58" s="30"/>
      <c r="S58" s="30"/>
      <c r="T58" s="30"/>
      <c r="U58" s="30"/>
      <c r="V58" s="30"/>
      <c r="W58" s="18" t="s">
        <v>54</v>
      </c>
      <c r="X58" s="28" t="s">
        <v>55</v>
      </c>
      <c r="Y58" s="28" t="s">
        <v>56</v>
      </c>
      <c r="Z58" s="28"/>
      <c r="AA58" s="28"/>
      <c r="AB58" s="28"/>
      <c r="AC58" s="28"/>
      <c r="AD58" s="28"/>
      <c r="AE58" s="28"/>
      <c r="AF58" s="25"/>
      <c r="AG58" s="98"/>
      <c r="AH58" s="100"/>
    </row>
    <row r="59" spans="2:34">
      <c r="B59" s="28" t="s">
        <v>14</v>
      </c>
      <c r="C59" s="28" t="str">
        <f>IF(B59=ZeroTest!$C$7,ZeroTest!$G$64,"")</f>
        <v/>
      </c>
      <c r="D59" s="28" t="str">
        <f>IF(B59=ZeroTest!$C$7,ZeroTest!$G$65,"")</f>
        <v/>
      </c>
      <c r="E59" s="28" t="str">
        <f>IF(B59=ZeroTest!$C$7,ZeroTest!$G$66,"")</f>
        <v/>
      </c>
      <c r="F59" s="28"/>
      <c r="G59" s="28"/>
      <c r="H59" s="28"/>
      <c r="I59" s="28"/>
      <c r="J59" s="28"/>
      <c r="K59" s="28"/>
      <c r="L59" s="25"/>
      <c r="M59" s="58">
        <v>4</v>
      </c>
      <c r="N59" s="58">
        <v>1</v>
      </c>
      <c r="O59" s="58">
        <v>9</v>
      </c>
      <c r="P59" s="30"/>
      <c r="Q59" s="30"/>
      <c r="R59" s="30"/>
      <c r="S59" s="30"/>
      <c r="T59" s="30"/>
      <c r="U59" s="30"/>
      <c r="V59" s="30"/>
      <c r="W59" s="26" t="str">
        <f t="shared" ref="W59:W67" si="17">IF(C59=M59,1,"0")</f>
        <v>0</v>
      </c>
      <c r="X59" s="28" t="str">
        <f t="shared" ref="X59:X67" si="18">IF(D59=N59,1,"0")</f>
        <v>0</v>
      </c>
      <c r="Y59" s="28" t="str">
        <f t="shared" ref="Y59:Y67" si="19">IF(E59=O59,1,"0")</f>
        <v>0</v>
      </c>
      <c r="Z59" s="28"/>
      <c r="AA59" s="28"/>
      <c r="AB59" s="28"/>
      <c r="AC59" s="28"/>
      <c r="AD59" s="28"/>
      <c r="AE59" s="28"/>
      <c r="AF59" s="26"/>
      <c r="AG59" s="96">
        <f>SUM(W59:AF67)</f>
        <v>0</v>
      </c>
      <c r="AH59" s="100"/>
    </row>
    <row r="60" spans="2:34">
      <c r="B60" s="28" t="s">
        <v>15</v>
      </c>
      <c r="C60" s="28">
        <f>IF(B60=ZeroTest!$C$7,ZeroTest!$G$64,"")</f>
        <v>1</v>
      </c>
      <c r="D60" s="28">
        <f>IF(B60=ZeroTest!$C$7,ZeroTest!$G$65,"")</f>
        <v>2</v>
      </c>
      <c r="E60" s="28">
        <f>IF(B60=ZeroTest!$C$7,ZeroTest!$G$66,"")</f>
        <v>1</v>
      </c>
      <c r="F60" s="28"/>
      <c r="G60" s="28"/>
      <c r="H60" s="28"/>
      <c r="I60" s="28"/>
      <c r="J60" s="28"/>
      <c r="K60" s="28"/>
      <c r="L60" s="25"/>
      <c r="M60" s="58">
        <v>9</v>
      </c>
      <c r="N60" s="58">
        <v>8</v>
      </c>
      <c r="O60" s="58">
        <v>7</v>
      </c>
      <c r="P60" s="30"/>
      <c r="Q60" s="30"/>
      <c r="R60" s="30"/>
      <c r="S60" s="30"/>
      <c r="T60" s="30"/>
      <c r="U60" s="30"/>
      <c r="V60" s="30"/>
      <c r="W60" s="26" t="str">
        <f t="shared" si="17"/>
        <v>0</v>
      </c>
      <c r="X60" s="28" t="str">
        <f t="shared" si="18"/>
        <v>0</v>
      </c>
      <c r="Y60" s="28" t="str">
        <f t="shared" si="19"/>
        <v>0</v>
      </c>
      <c r="Z60" s="28"/>
      <c r="AA60" s="28"/>
      <c r="AB60" s="28"/>
      <c r="AC60" s="28"/>
      <c r="AD60" s="28"/>
      <c r="AE60" s="28"/>
      <c r="AF60" s="26"/>
      <c r="AG60" s="97"/>
      <c r="AH60" s="100"/>
    </row>
    <row r="61" spans="2:34">
      <c r="B61" s="28" t="s">
        <v>16</v>
      </c>
      <c r="C61" s="28" t="str">
        <f>IF(B61=ZeroTest!$C$7,ZeroTest!$G$64,"")</f>
        <v/>
      </c>
      <c r="D61" s="28" t="str">
        <f>IF(B61=ZeroTest!$C$7,ZeroTest!$G$65,"")</f>
        <v/>
      </c>
      <c r="E61" s="28" t="str">
        <f>IF(B61=ZeroTest!$C$7,ZeroTest!$G$66,"")</f>
        <v/>
      </c>
      <c r="F61" s="28"/>
      <c r="G61" s="28"/>
      <c r="H61" s="28"/>
      <c r="I61" s="28"/>
      <c r="J61" s="28"/>
      <c r="K61" s="28"/>
      <c r="L61" s="25"/>
      <c r="M61" s="58">
        <v>5</v>
      </c>
      <c r="N61" s="58">
        <v>9</v>
      </c>
      <c r="O61" s="58">
        <v>1</v>
      </c>
      <c r="P61" s="30"/>
      <c r="Q61" s="30"/>
      <c r="R61" s="30"/>
      <c r="S61" s="30"/>
      <c r="T61" s="30"/>
      <c r="U61" s="30"/>
      <c r="V61" s="30"/>
      <c r="W61" s="26" t="str">
        <f t="shared" si="17"/>
        <v>0</v>
      </c>
      <c r="X61" s="28" t="str">
        <f t="shared" si="18"/>
        <v>0</v>
      </c>
      <c r="Y61" s="28" t="str">
        <f t="shared" si="19"/>
        <v>0</v>
      </c>
      <c r="Z61" s="28"/>
      <c r="AA61" s="28"/>
      <c r="AB61" s="28"/>
      <c r="AC61" s="28"/>
      <c r="AD61" s="28"/>
      <c r="AE61" s="28"/>
      <c r="AF61" s="26"/>
      <c r="AG61" s="97"/>
      <c r="AH61" s="100"/>
    </row>
    <row r="62" spans="2:34">
      <c r="B62" s="28" t="s">
        <v>17</v>
      </c>
      <c r="C62" s="28" t="str">
        <f>IF(B62=ZeroTest!$C$7,ZeroTest!$G$64,"")</f>
        <v/>
      </c>
      <c r="D62" s="28" t="str">
        <f>IF(B62=ZeroTest!$C$7,ZeroTest!$G$65,"")</f>
        <v/>
      </c>
      <c r="E62" s="28" t="str">
        <f>IF(B62=ZeroTest!$C$7,ZeroTest!$G$66,"")</f>
        <v/>
      </c>
      <c r="F62" s="28"/>
      <c r="G62" s="28"/>
      <c r="H62" s="28"/>
      <c r="I62" s="28"/>
      <c r="J62" s="28"/>
      <c r="K62" s="28"/>
      <c r="L62" s="25"/>
      <c r="M62" s="58">
        <v>1</v>
      </c>
      <c r="N62" s="58">
        <v>6</v>
      </c>
      <c r="O62" s="58">
        <v>2</v>
      </c>
      <c r="P62" s="30"/>
      <c r="Q62" s="30"/>
      <c r="R62" s="30"/>
      <c r="S62" s="30"/>
      <c r="T62" s="30"/>
      <c r="U62" s="30"/>
      <c r="V62" s="30"/>
      <c r="W62" s="26" t="str">
        <f t="shared" si="17"/>
        <v>0</v>
      </c>
      <c r="X62" s="28" t="str">
        <f t="shared" si="18"/>
        <v>0</v>
      </c>
      <c r="Y62" s="28" t="str">
        <f t="shared" si="19"/>
        <v>0</v>
      </c>
      <c r="Z62" s="28"/>
      <c r="AA62" s="28"/>
      <c r="AB62" s="28"/>
      <c r="AC62" s="28"/>
      <c r="AD62" s="28"/>
      <c r="AE62" s="28"/>
      <c r="AF62" s="26"/>
      <c r="AG62" s="97"/>
      <c r="AH62" s="100"/>
    </row>
    <row r="63" spans="2:34">
      <c r="B63" s="28" t="s">
        <v>18</v>
      </c>
      <c r="C63" s="28" t="str">
        <f>IF(B63=ZeroTest!$C$7,ZeroTest!$G$64,"")</f>
        <v/>
      </c>
      <c r="D63" s="28" t="str">
        <f>IF(B63=ZeroTest!$C$7,ZeroTest!$G$65,"")</f>
        <v/>
      </c>
      <c r="E63" s="28" t="str">
        <f>IF(B63=ZeroTest!$C$7,ZeroTest!$G$66,"")</f>
        <v/>
      </c>
      <c r="F63" s="28"/>
      <c r="G63" s="28"/>
      <c r="H63" s="28"/>
      <c r="I63" s="28"/>
      <c r="J63" s="28"/>
      <c r="K63" s="28"/>
      <c r="L63" s="25"/>
      <c r="M63" s="58">
        <v>2</v>
      </c>
      <c r="N63" s="58">
        <v>5</v>
      </c>
      <c r="O63" s="58">
        <v>6</v>
      </c>
      <c r="P63" s="30"/>
      <c r="Q63" s="30"/>
      <c r="R63" s="30"/>
      <c r="S63" s="30"/>
      <c r="T63" s="30"/>
      <c r="U63" s="30"/>
      <c r="V63" s="30"/>
      <c r="W63" s="26" t="str">
        <f t="shared" si="17"/>
        <v>0</v>
      </c>
      <c r="X63" s="28" t="str">
        <f t="shared" si="18"/>
        <v>0</v>
      </c>
      <c r="Y63" s="28" t="str">
        <f t="shared" si="19"/>
        <v>0</v>
      </c>
      <c r="Z63" s="28"/>
      <c r="AA63" s="28"/>
      <c r="AB63" s="28"/>
      <c r="AC63" s="28"/>
      <c r="AD63" s="28"/>
      <c r="AE63" s="28"/>
      <c r="AF63" s="26"/>
      <c r="AG63" s="97"/>
      <c r="AH63" s="100"/>
    </row>
    <row r="64" spans="2:34">
      <c r="B64" s="28" t="s">
        <v>19</v>
      </c>
      <c r="C64" s="28" t="str">
        <f>IF(B64=ZeroTest!$C$7,ZeroTest!$G$64,"")</f>
        <v/>
      </c>
      <c r="D64" s="28" t="str">
        <f>IF(B64=ZeroTest!$C$7,ZeroTest!$G$65,"")</f>
        <v/>
      </c>
      <c r="E64" s="28" t="str">
        <f>IF(B64=ZeroTest!$C$7,ZeroTest!$G$66,"")</f>
        <v/>
      </c>
      <c r="F64" s="28"/>
      <c r="G64" s="28"/>
      <c r="H64" s="28"/>
      <c r="I64" s="28"/>
      <c r="J64" s="28"/>
      <c r="K64" s="28"/>
      <c r="L64" s="25"/>
      <c r="M64" s="58">
        <v>3</v>
      </c>
      <c r="N64" s="58">
        <v>3</v>
      </c>
      <c r="O64" s="58">
        <v>3</v>
      </c>
      <c r="P64" s="30"/>
      <c r="Q64" s="30"/>
      <c r="R64" s="30"/>
      <c r="S64" s="30"/>
      <c r="T64" s="30"/>
      <c r="U64" s="30"/>
      <c r="V64" s="30"/>
      <c r="W64" s="26" t="str">
        <f t="shared" si="17"/>
        <v>0</v>
      </c>
      <c r="X64" s="28" t="str">
        <f t="shared" si="18"/>
        <v>0</v>
      </c>
      <c r="Y64" s="28" t="str">
        <f t="shared" si="19"/>
        <v>0</v>
      </c>
      <c r="Z64" s="28"/>
      <c r="AA64" s="28"/>
      <c r="AB64" s="28"/>
      <c r="AC64" s="28"/>
      <c r="AD64" s="28"/>
      <c r="AE64" s="28"/>
      <c r="AF64" s="26"/>
      <c r="AG64" s="97"/>
      <c r="AH64" s="100"/>
    </row>
    <row r="65" spans="2:34">
      <c r="B65" s="28" t="s">
        <v>13</v>
      </c>
      <c r="C65" s="28" t="str">
        <f>IF(B65=ZeroTest!$C$7,ZeroTest!$G$64,"")</f>
        <v/>
      </c>
      <c r="D65" s="28" t="str">
        <f>IF(B65=ZeroTest!$C$7,ZeroTest!$G$65,"")</f>
        <v/>
      </c>
      <c r="E65" s="28" t="str">
        <f>IF(B65=ZeroTest!$C$7,ZeroTest!$G$66,"")</f>
        <v/>
      </c>
      <c r="F65" s="28"/>
      <c r="G65" s="28"/>
      <c r="H65" s="28"/>
      <c r="I65" s="28"/>
      <c r="J65" s="28"/>
      <c r="K65" s="28"/>
      <c r="L65" s="25"/>
      <c r="M65" s="58">
        <v>6</v>
      </c>
      <c r="N65" s="58">
        <v>7</v>
      </c>
      <c r="O65" s="58">
        <v>5</v>
      </c>
      <c r="P65" s="30"/>
      <c r="Q65" s="30"/>
      <c r="R65" s="30"/>
      <c r="S65" s="30"/>
      <c r="T65" s="30"/>
      <c r="U65" s="30"/>
      <c r="V65" s="30"/>
      <c r="W65" s="26" t="str">
        <f t="shared" si="17"/>
        <v>0</v>
      </c>
      <c r="X65" s="28" t="str">
        <f t="shared" si="18"/>
        <v>0</v>
      </c>
      <c r="Y65" s="28" t="str">
        <f t="shared" si="19"/>
        <v>0</v>
      </c>
      <c r="Z65" s="28"/>
      <c r="AA65" s="28"/>
      <c r="AB65" s="28"/>
      <c r="AC65" s="28"/>
      <c r="AD65" s="28"/>
      <c r="AE65" s="28"/>
      <c r="AF65" s="26"/>
      <c r="AG65" s="97"/>
      <c r="AH65" s="100"/>
    </row>
    <row r="66" spans="2:34">
      <c r="B66" s="28" t="s">
        <v>20</v>
      </c>
      <c r="C66" s="28" t="str">
        <f>IF(B66=ZeroTest!$C$7,ZeroTest!$G$64,"")</f>
        <v/>
      </c>
      <c r="D66" s="28" t="str">
        <f>IF(B66=ZeroTest!$C$7,ZeroTest!$G$65,"")</f>
        <v/>
      </c>
      <c r="E66" s="28" t="str">
        <f>IF(B66=ZeroTest!$C$7,ZeroTest!$G$66,"")</f>
        <v/>
      </c>
      <c r="F66" s="28"/>
      <c r="G66" s="28"/>
      <c r="H66" s="28"/>
      <c r="I66" s="28"/>
      <c r="J66" s="28"/>
      <c r="K66" s="28"/>
      <c r="L66" s="25"/>
      <c r="M66" s="58">
        <v>8</v>
      </c>
      <c r="N66" s="58">
        <v>2</v>
      </c>
      <c r="O66" s="58">
        <v>4</v>
      </c>
      <c r="P66" s="30"/>
      <c r="Q66" s="30"/>
      <c r="R66" s="30"/>
      <c r="S66" s="30"/>
      <c r="T66" s="30"/>
      <c r="U66" s="30"/>
      <c r="V66" s="30"/>
      <c r="W66" s="26" t="str">
        <f t="shared" si="17"/>
        <v>0</v>
      </c>
      <c r="X66" s="28" t="str">
        <f t="shared" si="18"/>
        <v>0</v>
      </c>
      <c r="Y66" s="28" t="str">
        <f t="shared" si="19"/>
        <v>0</v>
      </c>
      <c r="Z66" s="28"/>
      <c r="AA66" s="28"/>
      <c r="AB66" s="28"/>
      <c r="AC66" s="28"/>
      <c r="AD66" s="28"/>
      <c r="AE66" s="28"/>
      <c r="AF66" s="26"/>
      <c r="AG66" s="97"/>
      <c r="AH66" s="100"/>
    </row>
    <row r="67" spans="2:34">
      <c r="B67" s="28" t="s">
        <v>21</v>
      </c>
      <c r="C67" s="28" t="str">
        <f>IF(B67=ZeroTest!$C$7,ZeroTest!$G$64,"")</f>
        <v/>
      </c>
      <c r="D67" s="28" t="str">
        <f>IF(B67=ZeroTest!$C$7,ZeroTest!$G$65,"")</f>
        <v/>
      </c>
      <c r="E67" s="28" t="str">
        <f>IF(B67=ZeroTest!$C$7,ZeroTest!$G$66,"")</f>
        <v/>
      </c>
      <c r="F67" s="28"/>
      <c r="G67" s="28"/>
      <c r="H67" s="28"/>
      <c r="I67" s="28"/>
      <c r="J67" s="28"/>
      <c r="K67" s="28"/>
      <c r="L67" s="25"/>
      <c r="M67" s="58">
        <v>7</v>
      </c>
      <c r="N67" s="58">
        <v>4</v>
      </c>
      <c r="O67" s="58">
        <v>8</v>
      </c>
      <c r="P67" s="30"/>
      <c r="Q67" s="30"/>
      <c r="R67" s="30"/>
      <c r="S67" s="30"/>
      <c r="T67" s="30"/>
      <c r="U67" s="30"/>
      <c r="V67" s="30"/>
      <c r="W67" s="26" t="str">
        <f t="shared" si="17"/>
        <v>0</v>
      </c>
      <c r="X67" s="28" t="str">
        <f t="shared" si="18"/>
        <v>0</v>
      </c>
      <c r="Y67" s="28" t="str">
        <f t="shared" si="19"/>
        <v>0</v>
      </c>
      <c r="Z67" s="28"/>
      <c r="AA67" s="28"/>
      <c r="AB67" s="28"/>
      <c r="AC67" s="28"/>
      <c r="AD67" s="28"/>
      <c r="AE67" s="28"/>
      <c r="AF67" s="26"/>
      <c r="AG67" s="98"/>
      <c r="AH67" s="101"/>
    </row>
    <row r="69" spans="2:34">
      <c r="B69" s="2" t="s">
        <v>811</v>
      </c>
    </row>
    <row r="70" spans="2:34">
      <c r="C70" s="80" t="s">
        <v>807</v>
      </c>
      <c r="D70" s="80" t="s">
        <v>21</v>
      </c>
    </row>
    <row r="71" spans="2:34">
      <c r="C71" s="80" t="s">
        <v>5</v>
      </c>
      <c r="D71" s="80" t="s">
        <v>20</v>
      </c>
    </row>
    <row r="72" spans="2:34">
      <c r="C72" s="80" t="s">
        <v>6</v>
      </c>
      <c r="D72" s="80" t="s">
        <v>13</v>
      </c>
    </row>
    <row r="73" spans="2:34">
      <c r="C73" s="80" t="s">
        <v>7</v>
      </c>
      <c r="D73" s="80" t="s">
        <v>19</v>
      </c>
    </row>
    <row r="74" spans="2:34">
      <c r="C74" s="80" t="s">
        <v>8</v>
      </c>
      <c r="D74" s="80" t="s">
        <v>18</v>
      </c>
    </row>
    <row r="75" spans="2:34">
      <c r="C75" s="80" t="s">
        <v>9</v>
      </c>
      <c r="D75" s="80" t="s">
        <v>17</v>
      </c>
    </row>
    <row r="76" spans="2:34">
      <c r="C76" s="80" t="s">
        <v>4</v>
      </c>
      <c r="D76" s="80" t="s">
        <v>16</v>
      </c>
    </row>
    <row r="77" spans="2:34">
      <c r="C77" s="80" t="s">
        <v>10</v>
      </c>
      <c r="D77" s="80" t="s">
        <v>15</v>
      </c>
    </row>
    <row r="78" spans="2:34">
      <c r="C78" s="80" t="s">
        <v>11</v>
      </c>
      <c r="D78" s="80" t="s">
        <v>14</v>
      </c>
    </row>
  </sheetData>
  <sheetProtection sheet="1" objects="1" scenarios="1"/>
  <mergeCells count="25">
    <mergeCell ref="M3:V3"/>
    <mergeCell ref="W3:AF3"/>
    <mergeCell ref="AG3:AG4"/>
    <mergeCell ref="C3:L3"/>
    <mergeCell ref="AG17:AG18"/>
    <mergeCell ref="C31:L31"/>
    <mergeCell ref="M31:V31"/>
    <mergeCell ref="W31:AF31"/>
    <mergeCell ref="AG31:AG32"/>
    <mergeCell ref="C17:L17"/>
    <mergeCell ref="M17:V17"/>
    <mergeCell ref="W17:AF17"/>
    <mergeCell ref="AH31:AH32"/>
    <mergeCell ref="AG33:AG41"/>
    <mergeCell ref="AG44:AG45"/>
    <mergeCell ref="AG46:AG54"/>
    <mergeCell ref="AG57:AG58"/>
    <mergeCell ref="AG59:AG67"/>
    <mergeCell ref="AH33:AH67"/>
    <mergeCell ref="W44:AF44"/>
    <mergeCell ref="M44:V44"/>
    <mergeCell ref="C44:L44"/>
    <mergeCell ref="C57:L57"/>
    <mergeCell ref="M57:V57"/>
    <mergeCell ref="W57:AF5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ZeroTest</vt:lpstr>
      <vt:lpstr>質問内容</vt:lpstr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2019-11-25T05:57:14Z</dcterms:created>
  <dcterms:modified xsi:type="dcterms:W3CDTF">2021-09-26T23:16:23Z</dcterms:modified>
</cp:coreProperties>
</file>